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Min" sheetId="1" r:id="rId1"/>
    <sheet name="Cad" sheetId="2" r:id="rId2"/>
    <sheet name="Nat" sheetId="3" r:id="rId3"/>
    <sheet name="Max" sheetId="4" r:id="rId4"/>
    <sheet name="DD2" sheetId="5" r:id="rId5"/>
    <sheet name="Senior" sheetId="6" r:id="rId6"/>
    <sheet name="Master" sheetId="7" r:id="rId7"/>
    <sheet name="KZ2" sheetId="8" r:id="rId8"/>
    <sheet name="KZ2 M" sheetId="9" r:id="rId9"/>
    <sheet name="Vide" sheetId="10" r:id="rId10"/>
    <sheet name="Open" sheetId="11" r:id="rId11"/>
    <sheet name="X30J" sheetId="12" r:id="rId12"/>
    <sheet name="Paramétrage" sheetId="13" r:id="rId13"/>
  </sheets>
  <definedNames>
    <definedName name="classé">'Paramétrage'!$D$1</definedName>
    <definedName name="début" localSheetId="1">'Cad'!$B$6</definedName>
    <definedName name="début" localSheetId="4">'DD2'!$B$6</definedName>
    <definedName name="début" localSheetId="7">'KZ2'!$B$6</definedName>
    <definedName name="début" localSheetId="8">'KZ2 M'!$B$6</definedName>
    <definedName name="début" localSheetId="6">'Master'!$B$6</definedName>
    <definedName name="début" localSheetId="3">'Max'!$B$6</definedName>
    <definedName name="début" localSheetId="0">'Min'!$B$6</definedName>
    <definedName name="début" localSheetId="2">'Nat'!$B$6</definedName>
    <definedName name="début" localSheetId="10">'Open'!$B$6</definedName>
    <definedName name="début" localSheetId="12">'Paramétrage'!#REF!</definedName>
    <definedName name="début" localSheetId="5">'Senior'!$B$6</definedName>
    <definedName name="début" localSheetId="9">'Vide'!$B$6</definedName>
    <definedName name="début" localSheetId="11">'X30J'!$B$6</definedName>
    <definedName name="début">#REF!</definedName>
    <definedName name="fin" localSheetId="1">'Cad'!$AL$43</definedName>
    <definedName name="fin" localSheetId="4">'DD2'!$AL$37</definedName>
    <definedName name="fin" localSheetId="7">'KZ2'!$AL$37</definedName>
    <definedName name="fin" localSheetId="8">'KZ2 M'!$AL$37</definedName>
    <definedName name="fin" localSheetId="6">'Master'!$AL$37</definedName>
    <definedName name="fin" localSheetId="3">'Max'!$AL$37</definedName>
    <definedName name="fin" localSheetId="0">'Min'!$AL$37</definedName>
    <definedName name="fin" localSheetId="2">'Nat'!$AL$47</definedName>
    <definedName name="fin" localSheetId="10">'Open'!$AL$37</definedName>
    <definedName name="fin" localSheetId="12">'Paramétrage'!#REF!</definedName>
    <definedName name="fin" localSheetId="5">'Senior'!$AL$40</definedName>
    <definedName name="fin" localSheetId="9">'Vide'!$AL$37</definedName>
    <definedName name="fin" localSheetId="11">'X30J'!$AL$38</definedName>
    <definedName name="fin">#REF!</definedName>
    <definedName name="_xlnm.Print_Titles" localSheetId="1">'Cad'!$1:$5</definedName>
    <definedName name="_xlnm.Print_Titles" localSheetId="4">'DD2'!$1:$5</definedName>
    <definedName name="_xlnm.Print_Titles" localSheetId="7">'KZ2'!$1:$5</definedName>
    <definedName name="_xlnm.Print_Titles" localSheetId="8">'KZ2 M'!$1:$5</definedName>
    <definedName name="_xlnm.Print_Titles" localSheetId="6">'Master'!$1:$5</definedName>
    <definedName name="_xlnm.Print_Titles" localSheetId="3">'Max'!$1:$5</definedName>
    <definedName name="_xlnm.Print_Titles" localSheetId="0">'Min'!$1:$5</definedName>
    <definedName name="_xlnm.Print_Titles" localSheetId="2">'Nat'!$1:$5</definedName>
    <definedName name="_xlnm.Print_Titles" localSheetId="10">'Open'!$1:$5</definedName>
    <definedName name="_xlnm.Print_Titles" localSheetId="5">'Senior'!$1:$5</definedName>
    <definedName name="_xlnm.Print_Titles" localSheetId="9">'Vide'!$1:$5</definedName>
    <definedName name="_xlnm.Print_Titles" localSheetId="11">'X30J'!$1:$5</definedName>
    <definedName name="Liste">#REF!</definedName>
    <definedName name="Nbcourse">'Paramétrage'!$D$2</definedName>
    <definedName name="_xlnm.Print_Area" localSheetId="1">'Cad'!$A$1:$AK$43</definedName>
    <definedName name="_xlnm.Print_Area" localSheetId="4">'DD2'!$A$1:$AK$37</definedName>
    <definedName name="_xlnm.Print_Area" localSheetId="7">'KZ2'!$A$1:$AK$37</definedName>
    <definedName name="_xlnm.Print_Area" localSheetId="8">'KZ2 M'!$A$1:$AK$37</definedName>
    <definedName name="_xlnm.Print_Area" localSheetId="6">'Master'!$A$1:$AK$37</definedName>
    <definedName name="_xlnm.Print_Area" localSheetId="3">'Max'!$A$1:$AK$37</definedName>
    <definedName name="_xlnm.Print_Area" localSheetId="0">'Min'!$A$1:$AK$37</definedName>
    <definedName name="_xlnm.Print_Area" localSheetId="2">'Nat'!$A$1:$AK$47</definedName>
    <definedName name="_xlnm.Print_Area" localSheetId="10">'Open'!$A$1:$AK$37</definedName>
    <definedName name="_xlnm.Print_Area" localSheetId="12">'Paramétrage'!$A$1:$D$2</definedName>
    <definedName name="_xlnm.Print_Area" localSheetId="5">'Senior'!$A$1:$AK$40</definedName>
    <definedName name="_xlnm.Print_Area" localSheetId="9">'Vide'!$A$1:$AK$37</definedName>
    <definedName name="_xlnm.Print_Area" localSheetId="11">'X30J'!$A$1:$AK$38</definedName>
  </definedNames>
  <calcPr fullCalcOnLoad="1"/>
</workbook>
</file>

<file path=xl/sharedStrings.xml><?xml version="1.0" encoding="utf-8"?>
<sst xmlns="http://schemas.openxmlformats.org/spreadsheetml/2006/main" count="979" uniqueCount="302">
  <si>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</si>
  <si>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</si>
  <si>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</si>
  <si>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</si>
  <si>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</si>
  <si>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</si>
  <si>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</si>
  <si>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</si>
  <si>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</si>
  <si>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</si>
  <si>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</si>
  <si>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</si>
  <si>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</si>
  <si>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</si>
  <si>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</si>
  <si>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</si>
  <si>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</si>
  <si>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</si>
  <si>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</si>
  <si>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</si>
  <si>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</si>
  <si>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</si>
  <si>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</si>
  <si>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</si>
  <si>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</si>
  <si>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OPEN</t>
  </si>
  <si>
    <t>Pour la course du 17 Mars , la finale ayant été annulée , les points de la Préfinale ont été doublés</t>
  </si>
  <si>
    <t>DD2</t>
  </si>
  <si>
    <t>Nationale</t>
  </si>
  <si>
    <t>KZ 2</t>
  </si>
  <si>
    <t>KZ 2 Master</t>
  </si>
  <si>
    <t>X30 Junior</t>
  </si>
  <si>
    <t>Open</t>
  </si>
  <si>
    <t>Senior (X30)</t>
  </si>
  <si>
    <t>Master (X30M)</t>
  </si>
  <si>
    <t>Sens Trophy 2019</t>
  </si>
  <si>
    <t>Seranzi</t>
  </si>
  <si>
    <t>Thimothé</t>
  </si>
  <si>
    <t>Sens</t>
  </si>
  <si>
    <t>Nabal</t>
  </si>
  <si>
    <t>Lucas</t>
  </si>
  <si>
    <t>Rosny</t>
  </si>
  <si>
    <t>Hervas</t>
  </si>
  <si>
    <t>Valentin</t>
  </si>
  <si>
    <t>Freze</t>
  </si>
  <si>
    <t>Julien</t>
  </si>
  <si>
    <t>Giltaire</t>
  </si>
  <si>
    <t>Elyo</t>
  </si>
  <si>
    <t>Salbris</t>
  </si>
  <si>
    <t>Bailly</t>
  </si>
  <si>
    <t>Gabriel</t>
  </si>
  <si>
    <t>St Quentin</t>
  </si>
  <si>
    <t>Venet</t>
  </si>
  <si>
    <t>François Xavier</t>
  </si>
  <si>
    <t>Bretigny</t>
  </si>
  <si>
    <t>Moreau</t>
  </si>
  <si>
    <t>Nicolas</t>
  </si>
  <si>
    <t>Heyert</t>
  </si>
  <si>
    <t>Théo</t>
  </si>
  <si>
    <t>Lommerange</t>
  </si>
  <si>
    <t>Mongeard</t>
  </si>
  <si>
    <t>Léa</t>
  </si>
  <si>
    <t>Chalon</t>
  </si>
  <si>
    <t>Alexandre</t>
  </si>
  <si>
    <t>Incandela</t>
  </si>
  <si>
    <t>Thomas</t>
  </si>
  <si>
    <t>Augier</t>
  </si>
  <si>
    <t>Manon</t>
  </si>
  <si>
    <t>Baptiste</t>
  </si>
  <si>
    <t>Ledroit</t>
  </si>
  <si>
    <t>Florian</t>
  </si>
  <si>
    <t>Cavé</t>
  </si>
  <si>
    <t>Paul</t>
  </si>
  <si>
    <t>Habrant</t>
  </si>
  <si>
    <t>Poncel</t>
  </si>
  <si>
    <t>Léo</t>
  </si>
  <si>
    <t>Melun</t>
  </si>
  <si>
    <t>Mathilde</t>
  </si>
  <si>
    <t>Leveque</t>
  </si>
  <si>
    <t>Enzo</t>
  </si>
  <si>
    <t>Vaison</t>
  </si>
  <si>
    <t>Ayrton</t>
  </si>
  <si>
    <t>Duclos</t>
  </si>
  <si>
    <t>Thibault</t>
  </si>
  <si>
    <t>Cannard</t>
  </si>
  <si>
    <t>Chloé</t>
  </si>
  <si>
    <t>Besançon</t>
  </si>
  <si>
    <t>Gal</t>
  </si>
  <si>
    <t>Frété</t>
  </si>
  <si>
    <t>Fabrice</t>
  </si>
  <si>
    <t>Atalian</t>
  </si>
  <si>
    <t>Albert</t>
  </si>
  <si>
    <t>Guth</t>
  </si>
  <si>
    <t>Corentin</t>
  </si>
  <si>
    <t>Hagueneau</t>
  </si>
  <si>
    <t>Rajouel</t>
  </si>
  <si>
    <t>Matthieu</t>
  </si>
  <si>
    <t>Rodot</t>
  </si>
  <si>
    <t>Collot</t>
  </si>
  <si>
    <t>Christophe</t>
  </si>
  <si>
    <t>ASK 21</t>
  </si>
  <si>
    <t>G</t>
  </si>
  <si>
    <t>Morel</t>
  </si>
  <si>
    <t>Benoit</t>
  </si>
  <si>
    <t>Dormoy</t>
  </si>
  <si>
    <t>Pillot</t>
  </si>
  <si>
    <t>Mael</t>
  </si>
  <si>
    <t>Cyrille</t>
  </si>
  <si>
    <t>Legrand</t>
  </si>
  <si>
    <t>David</t>
  </si>
  <si>
    <t>Borgetto</t>
  </si>
  <si>
    <t>Marc</t>
  </si>
  <si>
    <t>Busseret</t>
  </si>
  <si>
    <t>Manu</t>
  </si>
  <si>
    <t>Val de Saone</t>
  </si>
  <si>
    <t>Liochon</t>
  </si>
  <si>
    <t>Anthony</t>
  </si>
  <si>
    <t>Chevallier</t>
  </si>
  <si>
    <t>Jean Claude</t>
  </si>
  <si>
    <t>Martins</t>
  </si>
  <si>
    <t>L'Enclos</t>
  </si>
  <si>
    <t>Olivier</t>
  </si>
  <si>
    <t>Girard</t>
  </si>
  <si>
    <t>Malone</t>
  </si>
  <si>
    <t>Vinot</t>
  </si>
  <si>
    <t>Elouane</t>
  </si>
  <si>
    <t>Bienaime</t>
  </si>
  <si>
    <t>Guyonnet</t>
  </si>
  <si>
    <t>Vivien</t>
  </si>
  <si>
    <t>Clovis</t>
  </si>
  <si>
    <t>Nouguereyde</t>
  </si>
  <si>
    <t>Soares</t>
  </si>
  <si>
    <t>Lilian</t>
  </si>
  <si>
    <t>Thibaut</t>
  </si>
  <si>
    <t>Menendez</t>
  </si>
  <si>
    <t>K50</t>
  </si>
  <si>
    <t>Adrien</t>
  </si>
  <si>
    <t>Closmenil</t>
  </si>
  <si>
    <t>Herbert</t>
  </si>
  <si>
    <t>Ryan</t>
  </si>
  <si>
    <t>JBH</t>
  </si>
  <si>
    <t>Angerville</t>
  </si>
  <si>
    <t>Fahrane</t>
  </si>
  <si>
    <t>Toillon</t>
  </si>
  <si>
    <t>Eschmann</t>
  </si>
  <si>
    <t>Loic</t>
  </si>
  <si>
    <t>Suisse</t>
  </si>
  <si>
    <t>Rémi</t>
  </si>
  <si>
    <t>Stehlin</t>
  </si>
  <si>
    <t>Mehdi</t>
  </si>
  <si>
    <t>Lassoued</t>
  </si>
  <si>
    <t>Neil</t>
  </si>
  <si>
    <t>Maitre</t>
  </si>
  <si>
    <t>ASCAP</t>
  </si>
  <si>
    <t>Sullivan</t>
  </si>
  <si>
    <t>Baverey</t>
  </si>
  <si>
    <t>Debar</t>
  </si>
  <si>
    <t>Boulogne</t>
  </si>
  <si>
    <t>Nadler</t>
  </si>
  <si>
    <t>Victor</t>
  </si>
  <si>
    <t>Maxence</t>
  </si>
  <si>
    <t>Sarah</t>
  </si>
  <si>
    <t>Lhussier</t>
  </si>
  <si>
    <t>Arthur</t>
  </si>
  <si>
    <t>Blasic</t>
  </si>
  <si>
    <t>Menedez</t>
  </si>
  <si>
    <t>Jeremie</t>
  </si>
  <si>
    <t>Rouxel</t>
  </si>
  <si>
    <t>Vincent Dumelie</t>
  </si>
  <si>
    <t>Krypciak</t>
  </si>
  <si>
    <t>Pierre</t>
  </si>
  <si>
    <t>Faisca</t>
  </si>
  <si>
    <t>Miguel</t>
  </si>
  <si>
    <t>Coruble</t>
  </si>
  <si>
    <t>Reims</t>
  </si>
  <si>
    <t>Miel</t>
  </si>
  <si>
    <t>Sebastien</t>
  </si>
  <si>
    <t>Foulliaron</t>
  </si>
  <si>
    <t>Cédric</t>
  </si>
  <si>
    <t>Lunel</t>
  </si>
  <si>
    <t>Lorenzo</t>
  </si>
  <si>
    <t>Hugo</t>
  </si>
  <si>
    <t>Nachtergael</t>
  </si>
  <si>
    <t>Zougar</t>
  </si>
  <si>
    <t>Mohamed</t>
  </si>
  <si>
    <t>Caille</t>
  </si>
  <si>
    <t>Jordan</t>
  </si>
  <si>
    <t>Gérald</t>
  </si>
  <si>
    <t>Boudet</t>
  </si>
  <si>
    <t>Teixera</t>
  </si>
  <si>
    <t>Diogo</t>
  </si>
  <si>
    <t>Bastid</t>
  </si>
  <si>
    <t>Didier</t>
  </si>
  <si>
    <t>Cormeilles</t>
  </si>
  <si>
    <t>De Macedo</t>
  </si>
  <si>
    <t>Philippe</t>
  </si>
  <si>
    <t>NOUGUEYREDE</t>
  </si>
  <si>
    <t>MATHIAN</t>
  </si>
  <si>
    <t>AEGERTER</t>
  </si>
  <si>
    <t>SIMERAY</t>
  </si>
  <si>
    <t>Matheo</t>
  </si>
  <si>
    <t>MAINIER</t>
  </si>
  <si>
    <t>Evan</t>
  </si>
  <si>
    <t>MUNNIER</t>
  </si>
  <si>
    <t>Noe</t>
  </si>
  <si>
    <t>BOITEL</t>
  </si>
  <si>
    <t>BEJEANNIN</t>
  </si>
  <si>
    <t>Kevin</t>
  </si>
  <si>
    <t>BOISSON</t>
  </si>
  <si>
    <t>Madeline</t>
  </si>
  <si>
    <t>PEUGEOT</t>
  </si>
  <si>
    <t>AFFOLTER</t>
  </si>
  <si>
    <t>Robin</t>
  </si>
  <si>
    <t>MAUGAIN</t>
  </si>
  <si>
    <t>Guillaume</t>
  </si>
  <si>
    <t>MACHARD de GRAMONT</t>
  </si>
  <si>
    <t>Amaury</t>
  </si>
  <si>
    <t>NOMBLOT</t>
  </si>
  <si>
    <t>Matteo</t>
  </si>
  <si>
    <t>GIRARDET</t>
  </si>
  <si>
    <t>Tristan</t>
  </si>
  <si>
    <t>SCHEURER</t>
  </si>
  <si>
    <t>Jean Batiste</t>
  </si>
  <si>
    <t>GELEY</t>
  </si>
  <si>
    <t>Maxime</t>
  </si>
  <si>
    <t>Pays de Gex</t>
  </si>
  <si>
    <t>GILLOZ</t>
  </si>
  <si>
    <t>DOS SANTOS</t>
  </si>
  <si>
    <t>BARBIER T</t>
  </si>
  <si>
    <t>Tom</t>
  </si>
  <si>
    <t>BARBIER M</t>
  </si>
  <si>
    <t>Mathieu</t>
  </si>
  <si>
    <t>ORLANDO</t>
  </si>
  <si>
    <t>Laurent</t>
  </si>
  <si>
    <t>CHENILLOT</t>
  </si>
  <si>
    <t>JOLINET</t>
  </si>
  <si>
    <t>Gregory</t>
  </si>
  <si>
    <t>JACQUEMIN</t>
  </si>
  <si>
    <t>LEPAGE</t>
  </si>
  <si>
    <t>Sacha</t>
  </si>
  <si>
    <t>ROUSSET</t>
  </si>
  <si>
    <t>Regis</t>
  </si>
  <si>
    <t>Val de Saône</t>
  </si>
  <si>
    <t>Emmanuel</t>
  </si>
  <si>
    <t>L'ORPHELIN</t>
  </si>
  <si>
    <t>Guy</t>
  </si>
  <si>
    <t>PERRISSOL</t>
  </si>
  <si>
    <t>Aurelie</t>
  </si>
  <si>
    <t>BOURGEOIS</t>
  </si>
  <si>
    <t>PERDRY</t>
  </si>
  <si>
    <t>Alban</t>
  </si>
  <si>
    <t>BOMONT</t>
  </si>
  <si>
    <t>Jonathan</t>
  </si>
  <si>
    <t>DUCROT</t>
  </si>
  <si>
    <t>GRUTER</t>
  </si>
  <si>
    <t>NOWAK</t>
  </si>
  <si>
    <t>Pascal</t>
  </si>
  <si>
    <t>BARREY</t>
  </si>
  <si>
    <t>Thierry</t>
  </si>
  <si>
    <t>Cedric</t>
  </si>
  <si>
    <t>REVELLAT</t>
  </si>
  <si>
    <t>CARDYN</t>
  </si>
  <si>
    <t>Dziadus</t>
  </si>
  <si>
    <t>Kartland</t>
  </si>
  <si>
    <t>Duchaussoy</t>
  </si>
  <si>
    <t>Pracht</t>
  </si>
  <si>
    <t>Swan</t>
  </si>
  <si>
    <t>Anneau du Rhin</t>
  </si>
  <si>
    <t>Borrel</t>
  </si>
  <si>
    <t>Stéphane</t>
  </si>
  <si>
    <t>Piguet</t>
  </si>
  <si>
    <t>Guenaire</t>
  </si>
  <si>
    <t>Bruno</t>
  </si>
  <si>
    <t>Dos Santos</t>
  </si>
  <si>
    <t>Berthelot</t>
  </si>
  <si>
    <t>Gil</t>
  </si>
  <si>
    <t>Brunet</t>
  </si>
  <si>
    <t>Tulier</t>
  </si>
  <si>
    <t>Franck</t>
  </si>
  <si>
    <t>Neuilly Clermont</t>
  </si>
  <si>
    <t>Pays Dunois</t>
  </si>
  <si>
    <t>Charrier</t>
  </si>
  <si>
    <t>Samuel</t>
  </si>
  <si>
    <t>Angelica</t>
  </si>
  <si>
    <t>Beurrier</t>
  </si>
  <si>
    <t>Richard</t>
  </si>
  <si>
    <t>Decadi</t>
  </si>
  <si>
    <t>Neuilly</t>
  </si>
  <si>
    <t>Mathias</t>
  </si>
  <si>
    <t>Rais</t>
  </si>
  <si>
    <t>Hervé</t>
  </si>
  <si>
    <t>Alexandra</t>
  </si>
  <si>
    <t>Soubirou</t>
  </si>
  <si>
    <t>Eliott</t>
  </si>
  <si>
    <t>Mornand</t>
  </si>
  <si>
    <t>Hippolyte</t>
  </si>
  <si>
    <t>Barbier M</t>
  </si>
  <si>
    <t>Jolinet 46,775</t>
  </si>
  <si>
    <t>Perier</t>
  </si>
  <si>
    <t>50.819</t>
  </si>
  <si>
    <t>menendez</t>
  </si>
  <si>
    <t>Mainier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</si>
</sst>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3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medium"/>
    </border>
    <border>
      <left style="thin"/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15" borderId="1" applyNumberFormat="0" applyAlignment="0" applyProtection="0"/>
    <xf numFmtId="0" fontId="24" fillId="0" borderId="2" applyNumberFormat="0" applyFill="0" applyAlignment="0" applyProtection="0"/>
    <xf numFmtId="0" fontId="0" fillId="4" borderId="3" applyNumberFormat="0" applyFont="0" applyAlignment="0" applyProtection="0"/>
    <xf numFmtId="0" fontId="26" fillId="7" borderId="1" applyNumberFormat="0" applyAlignment="0" applyProtection="0"/>
    <xf numFmtId="0" fontId="2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7" borderId="0" applyNumberFormat="0" applyBorder="0" applyAlignment="0" applyProtection="0"/>
    <xf numFmtId="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15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17" borderId="9" applyNumberFormat="0" applyAlignment="0" applyProtection="0"/>
  </cellStyleXfs>
  <cellXfs count="2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18" borderId="10" xfId="0" applyFont="1" applyFill="1" applyBorder="1" applyAlignment="1">
      <alignment vertical="center"/>
    </xf>
    <xf numFmtId="0" fontId="21" fillId="18" borderId="74" xfId="0" applyFont="1" applyFill="1" applyBorder="1" applyAlignment="1">
      <alignment horizontal="center" vertical="center" wrapText="1"/>
    </xf>
    <xf numFmtId="0" fontId="21" fillId="18" borderId="61" xfId="0" applyFont="1" applyFill="1" applyBorder="1" applyAlignment="1">
      <alignment vertical="center"/>
    </xf>
    <xf numFmtId="0" fontId="21" fillId="18" borderId="11" xfId="0" applyFont="1" applyFill="1" applyBorder="1" applyAlignment="1">
      <alignment horizontal="center" vertical="center" wrapText="1"/>
    </xf>
    <xf numFmtId="0" fontId="21" fillId="18" borderId="49" xfId="0" applyFont="1" applyFill="1" applyBorder="1" applyAlignment="1">
      <alignment vertical="center"/>
    </xf>
    <xf numFmtId="0" fontId="21" fillId="18" borderId="44" xfId="0" applyFont="1" applyFill="1" applyBorder="1" applyAlignment="1">
      <alignment vertical="center"/>
    </xf>
    <xf numFmtId="0" fontId="5" fillId="18" borderId="20" xfId="0" applyFont="1" applyFill="1" applyBorder="1" applyAlignment="1">
      <alignment horizontal="center" vertical="center" textRotation="90" wrapText="1"/>
    </xf>
    <xf numFmtId="14" fontId="9" fillId="18" borderId="17" xfId="0" applyNumberFormat="1" applyFont="1" applyFill="1" applyBorder="1" applyAlignment="1">
      <alignment horizontal="left" vertical="center" textRotation="255"/>
    </xf>
    <xf numFmtId="0" fontId="5" fillId="18" borderId="18" xfId="0" applyFont="1" applyFill="1" applyBorder="1" applyAlignment="1">
      <alignment horizontal="center" vertical="center" textRotation="90" wrapText="1"/>
    </xf>
    <xf numFmtId="14" fontId="9" fillId="18" borderId="18" xfId="0" applyNumberFormat="1" applyFont="1" applyFill="1" applyBorder="1" applyAlignment="1">
      <alignment horizontal="left" vertical="center"/>
    </xf>
    <xf numFmtId="14" fontId="9" fillId="18" borderId="19" xfId="0" applyNumberFormat="1" applyFont="1" applyFill="1" applyBorder="1" applyAlignment="1">
      <alignment horizontal="left" vertical="center"/>
    </xf>
    <xf numFmtId="14" fontId="5" fillId="18" borderId="20" xfId="0" applyNumberFormat="1" applyFont="1" applyFill="1" applyBorder="1" applyAlignment="1">
      <alignment horizontal="center" vertical="center" textRotation="90"/>
    </xf>
    <xf numFmtId="14" fontId="16" fillId="18" borderId="21" xfId="0" applyNumberFormat="1" applyFont="1" applyFill="1" applyBorder="1" applyAlignment="1">
      <alignment horizontal="center" vertical="center" textRotation="90"/>
    </xf>
    <xf numFmtId="0" fontId="5" fillId="18" borderId="65" xfId="0" applyFont="1" applyFill="1" applyBorder="1" applyAlignment="1">
      <alignment horizontal="center" vertical="center"/>
    </xf>
    <xf numFmtId="0" fontId="5" fillId="18" borderId="75" xfId="0" applyFont="1" applyFill="1" applyBorder="1" applyAlignment="1">
      <alignment horizontal="center" vertical="center"/>
    </xf>
    <xf numFmtId="0" fontId="5" fillId="18" borderId="0" xfId="0" applyFont="1" applyFill="1" applyAlignment="1">
      <alignment horizontal="center"/>
    </xf>
    <xf numFmtId="0" fontId="5" fillId="18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21" fillId="0" borderId="76" xfId="0" applyFont="1" applyFill="1" applyBorder="1" applyAlignment="1">
      <alignment horizontal="center" vertical="center"/>
    </xf>
    <xf numFmtId="47" fontId="4" fillId="0" borderId="0" xfId="0" applyNumberFormat="1" applyFont="1" applyFill="1" applyAlignment="1">
      <alignment vertical="center"/>
    </xf>
    <xf numFmtId="0" fontId="5" fillId="0" borderId="35" xfId="0" applyFont="1" applyFill="1" applyBorder="1" applyAlignment="1">
      <alignment vertical="center"/>
    </xf>
    <xf numFmtId="0" fontId="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7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 textRotation="90" wrapText="1"/>
    </xf>
    <xf numFmtId="184" fontId="5" fillId="0" borderId="80" xfId="0" applyNumberFormat="1" applyFont="1" applyFill="1" applyBorder="1" applyAlignment="1">
      <alignment horizontal="center" vertical="center" textRotation="90" wrapText="1"/>
    </xf>
    <xf numFmtId="184" fontId="5" fillId="0" borderId="16" xfId="0" applyNumberFormat="1" applyFont="1" applyFill="1" applyBorder="1" applyAlignment="1">
      <alignment horizontal="center" vertical="center" textRotation="90" wrapText="1"/>
    </xf>
    <xf numFmtId="0" fontId="21" fillId="0" borderId="81" xfId="0" applyFont="1" applyFill="1" applyBorder="1" applyAlignment="1">
      <alignment horizontal="left" vertical="center" textRotation="90" wrapText="1"/>
    </xf>
    <xf numFmtId="0" fontId="21" fillId="0" borderId="82" xfId="0" applyFont="1" applyFill="1" applyBorder="1" applyAlignment="1">
      <alignment horizontal="left" vertical="center" textRotation="90" wrapText="1"/>
    </xf>
    <xf numFmtId="0" fontId="21" fillId="0" borderId="83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21" fillId="18" borderId="81" xfId="0" applyFont="1" applyFill="1" applyBorder="1" applyAlignment="1">
      <alignment horizontal="left" vertical="center" textRotation="90" wrapText="1"/>
    </xf>
    <xf numFmtId="0" fontId="21" fillId="18" borderId="82" xfId="0" applyFont="1" applyFill="1" applyBorder="1" applyAlignment="1">
      <alignment horizontal="left" vertical="center" textRotation="90" wrapText="1"/>
    </xf>
    <xf numFmtId="0" fontId="21" fillId="18" borderId="83" xfId="0" applyFont="1" applyFill="1" applyBorder="1" applyAlignment="1">
      <alignment horizontal="left" vertical="center" textRotation="90" wrapText="1"/>
    </xf>
    <xf numFmtId="176" fontId="4" fillId="0" borderId="0" xfId="0" applyNumberFormat="1" applyFont="1" applyFill="1" applyAlignment="1">
      <alignment vertical="center"/>
    </xf>
    <xf numFmtId="0" fontId="5" fillId="0" borderId="84" xfId="0" applyFont="1" applyFill="1" applyBorder="1" applyAlignment="1">
      <alignment horizontal="center" vertical="center"/>
    </xf>
    <xf numFmtId="0" fontId="18" fillId="0" borderId="8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vertical="center"/>
    </xf>
    <xf numFmtId="0" fontId="5" fillId="0" borderId="87" xfId="0" applyFont="1" applyFill="1" applyBorder="1" applyAlignment="1">
      <alignment vertical="center"/>
    </xf>
    <xf numFmtId="0" fontId="6" fillId="0" borderId="88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 vertical="center"/>
    </xf>
    <xf numFmtId="0" fontId="5" fillId="18" borderId="89" xfId="0" applyFont="1" applyFill="1" applyBorder="1" applyAlignment="1">
      <alignment horizontal="center" vertical="center"/>
    </xf>
    <xf numFmtId="0" fontId="21" fillId="0" borderId="90" xfId="0" applyFont="1" applyFill="1" applyBorder="1" applyAlignment="1">
      <alignment horizontal="center" vertical="center"/>
    </xf>
    <xf numFmtId="0" fontId="21" fillId="0" borderId="91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21" fillId="0" borderId="92" xfId="0" applyFont="1" applyFill="1" applyBorder="1" applyAlignment="1">
      <alignment horizontal="center" vertical="center"/>
    </xf>
    <xf numFmtId="0" fontId="21" fillId="0" borderId="93" xfId="0" applyFont="1" applyFill="1" applyBorder="1" applyAlignment="1">
      <alignment horizontal="center" vertical="center"/>
    </xf>
    <xf numFmtId="0" fontId="18" fillId="17" borderId="29" xfId="0" applyFont="1" applyFill="1" applyBorder="1" applyAlignment="1">
      <alignment horizontal="center" vertical="center"/>
    </xf>
    <xf numFmtId="0" fontId="0" fillId="17" borderId="35" xfId="0" applyFont="1" applyFill="1" applyBorder="1" applyAlignment="1">
      <alignment horizontal="center" vertical="center"/>
    </xf>
    <xf numFmtId="0" fontId="5" fillId="17" borderId="35" xfId="0" applyFont="1" applyFill="1" applyBorder="1" applyAlignment="1">
      <alignment vertical="center"/>
    </xf>
    <xf numFmtId="0" fontId="5" fillId="17" borderId="33" xfId="0" applyFont="1" applyFill="1" applyBorder="1" applyAlignment="1">
      <alignment vertical="center"/>
    </xf>
    <xf numFmtId="0" fontId="5" fillId="17" borderId="35" xfId="0" applyFont="1" applyFill="1" applyBorder="1" applyAlignment="1">
      <alignment vertical="center"/>
    </xf>
    <xf numFmtId="0" fontId="5" fillId="17" borderId="30" xfId="0" applyFont="1" applyFill="1" applyBorder="1" applyAlignment="1">
      <alignment horizontal="center" vertical="center"/>
    </xf>
    <xf numFmtId="0" fontId="6" fillId="17" borderId="31" xfId="0" applyFont="1" applyFill="1" applyBorder="1" applyAlignment="1">
      <alignment horizontal="center" vertical="center"/>
    </xf>
    <xf numFmtId="0" fontId="5" fillId="17" borderId="70" xfId="0" applyFont="1" applyFill="1" applyBorder="1" applyAlignment="1">
      <alignment horizontal="center" vertical="center"/>
    </xf>
    <xf numFmtId="0" fontId="21" fillId="17" borderId="36" xfId="0" applyFont="1" applyFill="1" applyBorder="1" applyAlignment="1">
      <alignment horizontal="center" vertical="center"/>
    </xf>
    <xf numFmtId="0" fontId="21" fillId="17" borderId="32" xfId="0" applyFont="1" applyFill="1" applyBorder="1" applyAlignment="1">
      <alignment horizontal="center" vertical="center"/>
    </xf>
    <xf numFmtId="0" fontId="21" fillId="17" borderId="29" xfId="0" applyFont="1" applyFill="1" applyBorder="1" applyAlignment="1">
      <alignment horizontal="center" vertical="center"/>
    </xf>
    <xf numFmtId="0" fontId="21" fillId="17" borderId="33" xfId="0" applyFont="1" applyFill="1" applyBorder="1" applyAlignment="1">
      <alignment horizontal="center" vertical="center"/>
    </xf>
    <xf numFmtId="0" fontId="21" fillId="17" borderId="34" xfId="0" applyFont="1" applyFill="1" applyBorder="1" applyAlignment="1">
      <alignment horizontal="center" vertical="center"/>
    </xf>
    <xf numFmtId="0" fontId="21" fillId="17" borderId="42" xfId="0" applyFont="1" applyFill="1" applyBorder="1" applyAlignment="1">
      <alignment horizontal="center" vertical="center"/>
    </xf>
    <xf numFmtId="0" fontId="18" fillId="17" borderId="26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vertical="center"/>
    </xf>
    <xf numFmtId="0" fontId="5" fillId="17" borderId="27" xfId="0" applyFont="1" applyFill="1" applyBorder="1" applyAlignment="1">
      <alignment vertical="center"/>
    </xf>
    <xf numFmtId="0" fontId="5" fillId="17" borderId="25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5" fillId="17" borderId="65" xfId="0" applyFont="1" applyFill="1" applyBorder="1" applyAlignment="1">
      <alignment horizontal="center" vertical="center"/>
    </xf>
    <xf numFmtId="0" fontId="21" fillId="17" borderId="13" xfId="0" applyFont="1" applyFill="1" applyBorder="1" applyAlignment="1">
      <alignment horizontal="center" vertical="center"/>
    </xf>
    <xf numFmtId="0" fontId="21" fillId="17" borderId="14" xfId="0" applyFont="1" applyFill="1" applyBorder="1" applyAlignment="1">
      <alignment horizontal="center" vertical="center"/>
    </xf>
    <xf numFmtId="0" fontId="21" fillId="17" borderId="26" xfId="0" applyFont="1" applyFill="1" applyBorder="1" applyAlignment="1">
      <alignment horizontal="center" vertical="center"/>
    </xf>
    <xf numFmtId="0" fontId="21" fillId="17" borderId="27" xfId="0" applyFont="1" applyFill="1" applyBorder="1" applyAlignment="1">
      <alignment horizontal="center" vertical="center"/>
    </xf>
    <xf numFmtId="0" fontId="21" fillId="17" borderId="28" xfId="0" applyFont="1" applyFill="1" applyBorder="1" applyAlignment="1">
      <alignment horizontal="center" vertical="center"/>
    </xf>
    <xf numFmtId="0" fontId="21" fillId="17" borderId="41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vertical="center"/>
    </xf>
    <xf numFmtId="0" fontId="4" fillId="17" borderId="27" xfId="0" applyFont="1" applyFill="1" applyBorder="1" applyAlignment="1">
      <alignment vertical="center"/>
    </xf>
    <xf numFmtId="0" fontId="4" fillId="17" borderId="10" xfId="0" applyFont="1" applyFill="1" applyBorder="1" applyAlignment="1">
      <alignment vertical="center"/>
    </xf>
    <xf numFmtId="0" fontId="5" fillId="17" borderId="10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vertical="center"/>
    </xf>
    <xf numFmtId="0" fontId="5" fillId="17" borderId="35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6" fillId="0" borderId="95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  <xf numFmtId="0" fontId="21" fillId="0" borderId="96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left" vertical="center"/>
    </xf>
    <xf numFmtId="0" fontId="4" fillId="17" borderId="35" xfId="0" applyFont="1" applyFill="1" applyBorder="1" applyAlignment="1">
      <alignment vertical="center"/>
    </xf>
    <xf numFmtId="0" fontId="4" fillId="0" borderId="86" xfId="0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C41"/>
  <sheetViews>
    <sheetView tabSelected="1" zoomScale="80" zoomScaleNormal="80" zoomScalePageLayoutView="0" workbookViewId="0" topLeftCell="A1">
      <pane xSplit="11" ySplit="5" topLeftCell="L6" activePane="bottomRight" state="frozen"/>
      <selection pane="topLeft" activeCell="L5" sqref="L5:AK24"/>
      <selection pane="topRight" activeCell="L5" sqref="L5:AK24"/>
      <selection pane="bottomLeft" activeCell="L5" sqref="L5:AK24"/>
      <selection pane="bottomRight" activeCell="E14" sqref="E1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54" width="12" style="45" customWidth="1"/>
    <col min="55" max="55" width="15.16015625" style="45" customWidth="1"/>
    <col min="56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4" t="s">
        <v>46</v>
      </c>
      <c r="M5" s="133"/>
      <c r="N5" s="134" t="s">
        <v>126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 t="s">
        <v>44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5" s="97" customFormat="1" ht="24.75" customHeight="1">
      <c r="A6" s="110">
        <v>1</v>
      </c>
      <c r="B6" s="111"/>
      <c r="C6" s="112"/>
      <c r="D6" s="113" t="s">
        <v>44</v>
      </c>
      <c r="E6" s="113" t="s">
        <v>45</v>
      </c>
      <c r="F6" s="114"/>
      <c r="G6" s="151" t="s">
        <v>41</v>
      </c>
      <c r="H6" s="39" t="str">
        <f>IF(COUNTA(AK6)&gt;0,IF(COUNTA(L6:AK6)&lt;classé,"Non","Oui"),"Non")</f>
        <v>Oui</v>
      </c>
      <c r="I6" s="115">
        <f>SUM(L6:AK6)-SUM(AN6:BA6)+K6</f>
        <v>216</v>
      </c>
      <c r="J6" s="116"/>
      <c r="K6" s="145">
        <f>COUNTIF(L$5:AK$5,$D6)*2</f>
        <v>2</v>
      </c>
      <c r="L6" s="118">
        <v>50</v>
      </c>
      <c r="M6" s="119">
        <v>50</v>
      </c>
      <c r="N6" s="120">
        <v>32</v>
      </c>
      <c r="O6" s="119">
        <v>32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22</v>
      </c>
      <c r="AL6" s="4">
        <f>MAX(L6:AK6)</f>
        <v>50</v>
      </c>
      <c r="AM6" s="5">
        <f aca="true" t="shared" si="0" ref="AM6:AM24">COUNTA(L6:AK6)</f>
        <v>6</v>
      </c>
      <c r="AN6" s="94">
        <f aca="true" t="shared" si="1" ref="AN6:BA15">IF($AM6&gt;Nbcourse+AN$3-1-$J6,LARGE($L6:$AK6,Nbcourse+AN$3-$J6),0)</f>
        <v>22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 t="s">
        <v>44</v>
      </c>
      <c r="BC6" s="168">
        <v>67.962</v>
      </c>
    </row>
    <row r="7" spans="1:55" s="97" customFormat="1" ht="24.75" customHeight="1">
      <c r="A7" s="39">
        <f aca="true" t="shared" si="2" ref="A7:A35">A6+1</f>
        <v>2</v>
      </c>
      <c r="B7" s="51"/>
      <c r="C7" s="56"/>
      <c r="D7" s="150" t="s">
        <v>130</v>
      </c>
      <c r="E7" s="150" t="s">
        <v>129</v>
      </c>
      <c r="F7" s="58"/>
      <c r="G7" s="150" t="s">
        <v>62</v>
      </c>
      <c r="H7" s="39" t="str">
        <f>IF(COUNTA(AK7)&gt;0,IF(COUNTA(L7:AK7)&lt;classé,"Non","Oui"),"Non")</f>
        <v>Oui</v>
      </c>
      <c r="I7" s="14">
        <f>SUM(L7:AK7)-SUM(AN7:BA7)+K7</f>
        <v>158</v>
      </c>
      <c r="J7" s="117"/>
      <c r="K7" s="145">
        <f>COUNTIF(L$5:AK$5,$D7)*2</f>
        <v>0</v>
      </c>
      <c r="L7" s="15"/>
      <c r="M7" s="16"/>
      <c r="N7" s="54">
        <v>18</v>
      </c>
      <c r="O7" s="16">
        <v>50</v>
      </c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50</v>
      </c>
      <c r="AL7" s="4">
        <f>MAX(L7:AK7)</f>
        <v>50</v>
      </c>
      <c r="AM7" s="5">
        <f t="shared" si="0"/>
        <v>4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153"/>
    </row>
    <row r="8" spans="1:54" s="97" customFormat="1" ht="24.75" customHeight="1">
      <c r="A8" s="39">
        <f t="shared" si="2"/>
        <v>3</v>
      </c>
      <c r="B8" s="51"/>
      <c r="C8" s="56"/>
      <c r="D8" s="150" t="s">
        <v>119</v>
      </c>
      <c r="E8" s="150" t="s">
        <v>79</v>
      </c>
      <c r="F8" s="58"/>
      <c r="G8" s="150" t="s">
        <v>41</v>
      </c>
      <c r="H8" s="39" t="str">
        <f>IF(COUNTA(AK8)&gt;0,IF(COUNTA(L8:AK8)&lt;classé,"Non","Oui"),"Non")</f>
        <v>Oui</v>
      </c>
      <c r="I8" s="14">
        <f>SUM(L8:AK8)-SUM(AN8:BA8)+K8</f>
        <v>154</v>
      </c>
      <c r="J8" s="117"/>
      <c r="K8" s="145">
        <f>COUNTIF(L$5:AK$5,$D8)*2</f>
        <v>0</v>
      </c>
      <c r="L8" s="15"/>
      <c r="M8" s="16"/>
      <c r="N8" s="54">
        <v>50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32</v>
      </c>
      <c r="AK8" s="82">
        <v>32</v>
      </c>
      <c r="AL8" s="4">
        <f>MAX(L8:AK8)</f>
        <v>50</v>
      </c>
      <c r="AM8" s="5">
        <f t="shared" si="0"/>
        <v>4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</row>
    <row r="9" spans="1:54" s="97" customFormat="1" ht="24.75" customHeight="1">
      <c r="A9" s="39">
        <f t="shared" si="2"/>
        <v>4</v>
      </c>
      <c r="B9" s="51"/>
      <c r="C9" s="56"/>
      <c r="D9" s="57" t="s">
        <v>49</v>
      </c>
      <c r="E9" s="57" t="s">
        <v>50</v>
      </c>
      <c r="F9" s="58"/>
      <c r="G9" s="150" t="s">
        <v>51</v>
      </c>
      <c r="H9" s="39" t="str">
        <f>IF(COUNTA(AK9)&gt;0,IF(COUNTA(L9:AK9)&lt;classé,"Non","Oui"),"Non")</f>
        <v>Oui</v>
      </c>
      <c r="I9" s="14">
        <f>SUM(L9:AK9)-SUM(AN9:BA9)+K9</f>
        <v>127</v>
      </c>
      <c r="J9" s="117"/>
      <c r="K9" s="145">
        <f>COUNTIF(L$5:AK$5,$D9)*2</f>
        <v>0</v>
      </c>
      <c r="L9" s="15">
        <v>32</v>
      </c>
      <c r="M9" s="16">
        <v>32</v>
      </c>
      <c r="N9" s="54">
        <v>22</v>
      </c>
      <c r="O9" s="16">
        <v>19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22</v>
      </c>
      <c r="AK9" s="82">
        <v>17</v>
      </c>
      <c r="AL9" s="4">
        <f>MAX(L9:AK9)</f>
        <v>32</v>
      </c>
      <c r="AM9" s="5">
        <f t="shared" si="0"/>
        <v>6</v>
      </c>
      <c r="AN9" s="94">
        <f t="shared" si="1"/>
        <v>17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</row>
    <row r="10" spans="1:54" s="97" customFormat="1" ht="24.75" customHeight="1">
      <c r="A10" s="39">
        <f t="shared" si="2"/>
        <v>5</v>
      </c>
      <c r="B10" s="51"/>
      <c r="C10" s="56"/>
      <c r="D10" s="150" t="s">
        <v>122</v>
      </c>
      <c r="E10" s="150" t="s">
        <v>121</v>
      </c>
      <c r="F10" s="58"/>
      <c r="G10" s="150" t="s">
        <v>120</v>
      </c>
      <c r="H10" s="39" t="str">
        <f>IF(COUNTA(AK10)&gt;0,IF(COUNTA(L10:AK10)&lt;classé,"Non","Oui"),"Non")</f>
        <v>Oui</v>
      </c>
      <c r="I10" s="14">
        <f>SUM(L10:AK10)-SUM(AN10:BA10)+K10</f>
        <v>126</v>
      </c>
      <c r="J10" s="117"/>
      <c r="K10" s="145">
        <f>COUNTIF(L$5:AK$5,$D10)*2</f>
        <v>0</v>
      </c>
      <c r="L10" s="15"/>
      <c r="M10" s="16"/>
      <c r="N10" s="54">
        <v>40</v>
      </c>
      <c r="O10" s="16">
        <v>26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20</v>
      </c>
      <c r="AK10" s="82">
        <v>40</v>
      </c>
      <c r="AL10" s="4">
        <f>MAX(L10:AK10)</f>
        <v>40</v>
      </c>
      <c r="AM10" s="5">
        <f t="shared" si="0"/>
        <v>4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</row>
    <row r="11" spans="1:54" s="97" customFormat="1" ht="24.75" customHeight="1">
      <c r="A11" s="39">
        <f t="shared" si="2"/>
        <v>6</v>
      </c>
      <c r="B11" s="51"/>
      <c r="C11" s="56"/>
      <c r="D11" s="150" t="s">
        <v>126</v>
      </c>
      <c r="E11" s="150" t="s">
        <v>125</v>
      </c>
      <c r="F11" s="58"/>
      <c r="G11" s="150" t="s">
        <v>38</v>
      </c>
      <c r="H11" s="39" t="str">
        <f>IF(COUNTA(AK11)&gt;0,IF(COUNTA(L11:AK11)&lt;classé,"Non","Oui"),"Non")</f>
        <v>Oui</v>
      </c>
      <c r="I11" s="14">
        <f>SUM(L11:AK11)-SUM(AN11:BA11)+K11</f>
        <v>94</v>
      </c>
      <c r="J11" s="117"/>
      <c r="K11" s="145">
        <f>COUNTIF(L$5:AK$5,$D11)*2</f>
        <v>2</v>
      </c>
      <c r="L11" s="15"/>
      <c r="M11" s="16"/>
      <c r="N11" s="54">
        <v>20</v>
      </c>
      <c r="O11" s="16">
        <v>20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26</v>
      </c>
      <c r="AK11" s="82">
        <v>26</v>
      </c>
      <c r="AL11" s="4">
        <f>MAX(L11:AK11)</f>
        <v>26</v>
      </c>
      <c r="AM11" s="5">
        <f t="shared" si="0"/>
        <v>4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</row>
    <row r="12" spans="1:54" s="97" customFormat="1" ht="24.75" customHeight="1">
      <c r="A12" s="39">
        <f t="shared" si="2"/>
        <v>7</v>
      </c>
      <c r="B12" s="51"/>
      <c r="C12" s="56"/>
      <c r="D12" s="150" t="s">
        <v>124</v>
      </c>
      <c r="E12" s="150" t="s">
        <v>123</v>
      </c>
      <c r="F12" s="58"/>
      <c r="G12" s="150" t="s">
        <v>7</v>
      </c>
      <c r="H12" s="39" t="str">
        <f>IF(COUNTA(AK12)&gt;0,IF(COUNTA(L12:AK12)&lt;classé,"Non","Oui"),"Non")</f>
        <v>Oui</v>
      </c>
      <c r="I12" s="14">
        <f>SUM(L12:AK12)-SUM(AN12:BA12)+K12</f>
        <v>81</v>
      </c>
      <c r="J12" s="117"/>
      <c r="K12" s="145">
        <f>COUNTIF(L$5:AK$5,$D12)*2</f>
        <v>0</v>
      </c>
      <c r="L12" s="15"/>
      <c r="M12" s="16"/>
      <c r="N12" s="54">
        <v>26</v>
      </c>
      <c r="O12" s="16">
        <v>22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17</v>
      </c>
      <c r="AK12" s="82">
        <v>16</v>
      </c>
      <c r="AL12" s="4">
        <f>MAX(L12:AK12)</f>
        <v>26</v>
      </c>
      <c r="AM12" s="5">
        <f t="shared" si="0"/>
        <v>4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</row>
    <row r="13" spans="1:54" s="97" customFormat="1" ht="24.75" customHeight="1">
      <c r="A13" s="39">
        <f t="shared" si="2"/>
        <v>8</v>
      </c>
      <c r="B13" s="51"/>
      <c r="C13" s="56"/>
      <c r="D13" s="150" t="s">
        <v>131</v>
      </c>
      <c r="E13" s="150" t="s">
        <v>132</v>
      </c>
      <c r="F13" s="58"/>
      <c r="G13" s="150" t="s">
        <v>120</v>
      </c>
      <c r="H13" s="39" t="str">
        <f>IF(COUNTA(AK13)&gt;0,IF(COUNTA(L13:AK13)&lt;classé,"Non","Oui"),"Non")</f>
        <v>Oui</v>
      </c>
      <c r="I13" s="14">
        <f>SUM(L13:AK13)-SUM(AN13:BA13)+K13</f>
        <v>67</v>
      </c>
      <c r="J13" s="117"/>
      <c r="K13" s="145">
        <f>COUNTIF(L$5:AK$5,$D13)*2</f>
        <v>0</v>
      </c>
      <c r="L13" s="15"/>
      <c r="M13" s="16"/>
      <c r="N13" s="54">
        <v>17</v>
      </c>
      <c r="O13" s="16">
        <v>18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18</v>
      </c>
      <c r="AK13" s="82">
        <v>14</v>
      </c>
      <c r="AL13" s="4">
        <f>MAX(L13:AK13)</f>
        <v>18</v>
      </c>
      <c r="AM13" s="5">
        <f t="shared" si="0"/>
        <v>4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</row>
    <row r="14" spans="1:54" s="97" customFormat="1" ht="24.75" customHeight="1" thickBot="1">
      <c r="A14" s="169">
        <f t="shared" si="2"/>
        <v>9</v>
      </c>
      <c r="B14" s="170"/>
      <c r="C14" s="214"/>
      <c r="D14" s="172" t="s">
        <v>127</v>
      </c>
      <c r="E14" s="172" t="s">
        <v>128</v>
      </c>
      <c r="F14" s="173"/>
      <c r="G14" s="172" t="s">
        <v>120</v>
      </c>
      <c r="H14" s="169" t="str">
        <f>IF(COUNTA(AK14)&gt;0,IF(COUNTA(L14:AK14)&lt;classé,"Non","Oui"),"Non")</f>
        <v>Oui</v>
      </c>
      <c r="I14" s="174">
        <f>SUM(L14:AK14)-SUM(AN14:BA14)+K14</f>
        <v>65</v>
      </c>
      <c r="J14" s="175"/>
      <c r="K14" s="176">
        <f>COUNTIF(L$5:AK$5,$D14)*2</f>
        <v>0</v>
      </c>
      <c r="L14" s="177"/>
      <c r="M14" s="178"/>
      <c r="N14" s="179">
        <v>19</v>
      </c>
      <c r="O14" s="178">
        <v>17</v>
      </c>
      <c r="P14" s="179"/>
      <c r="Q14" s="180"/>
      <c r="R14" s="181"/>
      <c r="S14" s="178"/>
      <c r="T14" s="181"/>
      <c r="U14" s="180"/>
      <c r="V14" s="181"/>
      <c r="W14" s="178"/>
      <c r="X14" s="181"/>
      <c r="Y14" s="178"/>
      <c r="Z14" s="181"/>
      <c r="AA14" s="180"/>
      <c r="AB14" s="181"/>
      <c r="AC14" s="178"/>
      <c r="AD14" s="179"/>
      <c r="AE14" s="180"/>
      <c r="AF14" s="181"/>
      <c r="AG14" s="178"/>
      <c r="AH14" s="181"/>
      <c r="AI14" s="178"/>
      <c r="AJ14" s="180">
        <v>14</v>
      </c>
      <c r="AK14" s="182">
        <v>15</v>
      </c>
      <c r="AL14" s="4">
        <f>MAX(L14:AK14)</f>
        <v>19</v>
      </c>
      <c r="AM14" s="5">
        <f t="shared" si="0"/>
        <v>4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</row>
    <row r="15" spans="1:54" s="97" customFormat="1" ht="24.75" customHeight="1">
      <c r="A15" s="188">
        <f t="shared" si="2"/>
        <v>10</v>
      </c>
      <c r="B15" s="183"/>
      <c r="C15" s="216"/>
      <c r="D15" s="185" t="s">
        <v>46</v>
      </c>
      <c r="E15" s="185" t="s">
        <v>47</v>
      </c>
      <c r="F15" s="186"/>
      <c r="G15" s="185" t="s">
        <v>48</v>
      </c>
      <c r="H15" s="188" t="str">
        <f>IF(COUNTA(AK15)&gt;0,IF(COUNTA(L15:AK15)&lt;classé,"Non","Oui"),"Non")</f>
        <v>Non</v>
      </c>
      <c r="I15" s="189">
        <f>SUM(L15:AK15)-SUM(AN15:BA15)+K15</f>
        <v>82</v>
      </c>
      <c r="J15" s="190"/>
      <c r="K15" s="190">
        <f>COUNTIF(L$5:AK$5,$D15)*2</f>
        <v>2</v>
      </c>
      <c r="L15" s="191">
        <v>40</v>
      </c>
      <c r="M15" s="192">
        <v>40</v>
      </c>
      <c r="N15" s="193"/>
      <c r="O15" s="192"/>
      <c r="P15" s="193"/>
      <c r="Q15" s="194"/>
      <c r="R15" s="195"/>
      <c r="S15" s="192"/>
      <c r="T15" s="195"/>
      <c r="U15" s="194"/>
      <c r="V15" s="195"/>
      <c r="W15" s="192"/>
      <c r="X15" s="195"/>
      <c r="Y15" s="192"/>
      <c r="Z15" s="195"/>
      <c r="AA15" s="194"/>
      <c r="AB15" s="195"/>
      <c r="AC15" s="192"/>
      <c r="AD15" s="193"/>
      <c r="AE15" s="194"/>
      <c r="AF15" s="195"/>
      <c r="AG15" s="192"/>
      <c r="AH15" s="195"/>
      <c r="AI15" s="192"/>
      <c r="AJ15" s="194"/>
      <c r="AK15" s="196"/>
      <c r="AL15" s="4">
        <f>MAX(L15:AK15)</f>
        <v>40</v>
      </c>
      <c r="AM15" s="5">
        <f t="shared" si="0"/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</row>
    <row r="16" spans="1:54" s="97" customFormat="1" ht="24.75" customHeight="1">
      <c r="A16" s="201">
        <f t="shared" si="2"/>
        <v>11</v>
      </c>
      <c r="B16" s="197"/>
      <c r="C16" s="198"/>
      <c r="D16" s="210" t="s">
        <v>198</v>
      </c>
      <c r="E16" s="210" t="s">
        <v>159</v>
      </c>
      <c r="F16" s="200"/>
      <c r="G16" s="210" t="s">
        <v>62</v>
      </c>
      <c r="H16" s="201" t="str">
        <f>IF(COUNTA(AK16)&gt;0,IF(COUNTA(L16:AK16)&lt;classé,"Non","Oui"),"Non")</f>
        <v>Non</v>
      </c>
      <c r="I16" s="202">
        <f>SUM(L16:AK16)-SUM(AN16:BA16)+K16</f>
        <v>38</v>
      </c>
      <c r="J16" s="203"/>
      <c r="K16" s="203">
        <f>COUNTIF(L$5:AK$5,$D16)*2</f>
        <v>0</v>
      </c>
      <c r="L16" s="204"/>
      <c r="M16" s="205"/>
      <c r="N16" s="206"/>
      <c r="O16" s="205"/>
      <c r="P16" s="206"/>
      <c r="Q16" s="207"/>
      <c r="R16" s="208"/>
      <c r="S16" s="205"/>
      <c r="T16" s="208"/>
      <c r="U16" s="207"/>
      <c r="V16" s="208"/>
      <c r="W16" s="205"/>
      <c r="X16" s="208"/>
      <c r="Y16" s="205"/>
      <c r="Z16" s="208"/>
      <c r="AA16" s="207"/>
      <c r="AB16" s="208"/>
      <c r="AC16" s="205"/>
      <c r="AD16" s="206"/>
      <c r="AE16" s="207"/>
      <c r="AF16" s="208"/>
      <c r="AG16" s="205"/>
      <c r="AH16" s="208"/>
      <c r="AI16" s="205"/>
      <c r="AJ16" s="207">
        <v>19</v>
      </c>
      <c r="AK16" s="209">
        <v>19</v>
      </c>
      <c r="AL16" s="4">
        <f>MAX(L16:AK16)</f>
        <v>19</v>
      </c>
      <c r="AM16" s="5">
        <f t="shared" si="0"/>
        <v>2</v>
      </c>
      <c r="AN16" s="94">
        <f aca="true" t="shared" si="3" ref="AN16:BA25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</row>
    <row r="17" spans="1:54" s="97" customFormat="1" ht="24.75" customHeight="1">
      <c r="A17" s="201">
        <f t="shared" si="2"/>
        <v>12</v>
      </c>
      <c r="B17" s="197"/>
      <c r="C17" s="198"/>
      <c r="D17" s="199" t="s">
        <v>197</v>
      </c>
      <c r="E17" s="210" t="s">
        <v>79</v>
      </c>
      <c r="F17" s="200"/>
      <c r="G17" s="210" t="s">
        <v>86</v>
      </c>
      <c r="H17" s="201" t="str">
        <f>IF(COUNTA(AK17)&gt;0,IF(COUNTA(L17:AK17)&lt;classé,"Non","Oui"),"Non")</f>
        <v>Non</v>
      </c>
      <c r="I17" s="202">
        <f>SUM(L17:AK17)-SUM(AN17:BA17)+K17</f>
        <v>35</v>
      </c>
      <c r="J17" s="203"/>
      <c r="K17" s="203">
        <f>COUNTIF(L$5:AK$5,$D17)*2</f>
        <v>0</v>
      </c>
      <c r="L17" s="204"/>
      <c r="M17" s="205"/>
      <c r="N17" s="206"/>
      <c r="O17" s="205"/>
      <c r="P17" s="206"/>
      <c r="Q17" s="207"/>
      <c r="R17" s="208"/>
      <c r="S17" s="205"/>
      <c r="T17" s="208"/>
      <c r="U17" s="207"/>
      <c r="V17" s="208"/>
      <c r="W17" s="205"/>
      <c r="X17" s="208"/>
      <c r="Y17" s="205"/>
      <c r="Z17" s="208"/>
      <c r="AA17" s="207"/>
      <c r="AB17" s="208"/>
      <c r="AC17" s="205"/>
      <c r="AD17" s="206"/>
      <c r="AE17" s="207"/>
      <c r="AF17" s="208"/>
      <c r="AG17" s="205"/>
      <c r="AH17" s="208"/>
      <c r="AI17" s="205"/>
      <c r="AJ17" s="207">
        <v>15</v>
      </c>
      <c r="AK17" s="209">
        <v>20</v>
      </c>
      <c r="AL17" s="4">
        <f>MAX(L17:AK17)</f>
        <v>20</v>
      </c>
      <c r="AM17" s="5">
        <f t="shared" si="0"/>
        <v>2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</row>
    <row r="18" spans="1:54" s="97" customFormat="1" ht="24.75" customHeight="1">
      <c r="A18" s="201">
        <f t="shared" si="2"/>
        <v>13</v>
      </c>
      <c r="B18" s="197"/>
      <c r="C18" s="213"/>
      <c r="D18" s="199" t="s">
        <v>199</v>
      </c>
      <c r="E18" s="210" t="s">
        <v>200</v>
      </c>
      <c r="F18" s="200"/>
      <c r="G18" s="199" t="s">
        <v>62</v>
      </c>
      <c r="H18" s="201" t="str">
        <f>IF(COUNTA(AK18)&gt;0,IF(COUNTA(L18:AK18)&lt;classé,"Non","Oui"),"Non")</f>
        <v>Non</v>
      </c>
      <c r="I18" s="202">
        <f>SUM(L18:AK18)-SUM(AN18:BA18)+K18</f>
        <v>34</v>
      </c>
      <c r="J18" s="203"/>
      <c r="K18" s="203">
        <f>COUNTIF(L$5:AK$5,$D18)*2</f>
        <v>0</v>
      </c>
      <c r="L18" s="204"/>
      <c r="M18" s="205"/>
      <c r="N18" s="206"/>
      <c r="O18" s="205"/>
      <c r="P18" s="206"/>
      <c r="Q18" s="207"/>
      <c r="R18" s="208"/>
      <c r="S18" s="205"/>
      <c r="T18" s="208"/>
      <c r="U18" s="207"/>
      <c r="V18" s="208"/>
      <c r="W18" s="205"/>
      <c r="X18" s="208"/>
      <c r="Y18" s="205"/>
      <c r="Z18" s="208"/>
      <c r="AA18" s="207"/>
      <c r="AB18" s="208"/>
      <c r="AC18" s="205"/>
      <c r="AD18" s="206"/>
      <c r="AE18" s="207"/>
      <c r="AF18" s="208"/>
      <c r="AG18" s="205"/>
      <c r="AH18" s="208"/>
      <c r="AI18" s="205"/>
      <c r="AJ18" s="207">
        <v>16</v>
      </c>
      <c r="AK18" s="209">
        <v>18</v>
      </c>
      <c r="AL18" s="4">
        <f>MAX(L18:AK18)</f>
        <v>18</v>
      </c>
      <c r="AM18" s="5">
        <f t="shared" si="0"/>
        <v>2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</row>
    <row r="19" spans="1:54" s="97" customFormat="1" ht="24.75" customHeight="1" thickBot="1">
      <c r="A19" s="201">
        <f t="shared" si="2"/>
        <v>14</v>
      </c>
      <c r="B19" s="197"/>
      <c r="C19" s="213"/>
      <c r="D19" s="199" t="s">
        <v>42</v>
      </c>
      <c r="E19" s="199" t="s">
        <v>133</v>
      </c>
      <c r="F19" s="200"/>
      <c r="G19" s="187" t="s">
        <v>38</v>
      </c>
      <c r="H19" s="201" t="str">
        <f>IF(COUNTA(AK19)&gt;0,IF(COUNTA(L19:AK19)&lt;classé,"Non","Oui"),"Non")</f>
        <v>Non</v>
      </c>
      <c r="I19" s="202">
        <f>SUM(L19:AK19)-SUM(AN19:BA19)+K19</f>
        <v>32</v>
      </c>
      <c r="J19" s="203"/>
      <c r="K19" s="203">
        <f>COUNTIF(L$5:AK$5,$D19)*2</f>
        <v>0</v>
      </c>
      <c r="L19" s="204"/>
      <c r="M19" s="205"/>
      <c r="N19" s="206">
        <v>16</v>
      </c>
      <c r="O19" s="205">
        <v>16</v>
      </c>
      <c r="P19" s="206"/>
      <c r="Q19" s="207"/>
      <c r="R19" s="208"/>
      <c r="S19" s="205"/>
      <c r="T19" s="208"/>
      <c r="U19" s="207"/>
      <c r="V19" s="208"/>
      <c r="W19" s="205"/>
      <c r="X19" s="208"/>
      <c r="Y19" s="205"/>
      <c r="Z19" s="208"/>
      <c r="AA19" s="207"/>
      <c r="AB19" s="208"/>
      <c r="AC19" s="205"/>
      <c r="AD19" s="206"/>
      <c r="AE19" s="207"/>
      <c r="AF19" s="208"/>
      <c r="AG19" s="205"/>
      <c r="AH19" s="208"/>
      <c r="AI19" s="205"/>
      <c r="AJ19" s="207"/>
      <c r="AK19" s="209"/>
      <c r="AL19" s="4">
        <f>MAX(L19:AK19)</f>
        <v>16</v>
      </c>
      <c r="AM19" s="5">
        <f t="shared" si="0"/>
        <v>2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</row>
    <row r="20" spans="1:54" s="97" customFormat="1" ht="24.75" customHeight="1" hidden="1">
      <c r="A20" s="39">
        <f t="shared" si="2"/>
        <v>15</v>
      </c>
      <c r="B20" s="51"/>
      <c r="C20" s="56"/>
      <c r="D20" s="150"/>
      <c r="E20" s="150"/>
      <c r="F20" s="58"/>
      <c r="G20" s="154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5">
        <f>COUNTIF(L$5:AK$5,$D20)*2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0"/>
        <v>0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</row>
    <row r="21" spans="1:54" s="97" customFormat="1" ht="24.75" customHeight="1" hidden="1">
      <c r="A21" s="39">
        <f t="shared" si="2"/>
        <v>16</v>
      </c>
      <c r="B21" s="51"/>
      <c r="C21" s="52"/>
      <c r="D21" s="57"/>
      <c r="E21" s="57"/>
      <c r="F21" s="58"/>
      <c r="G21" s="68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5">
        <f>COUNTIF(L$5:AK$5,$D21)*2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</row>
    <row r="22" spans="1:54" s="97" customFormat="1" ht="24.75" customHeight="1" hidden="1">
      <c r="A22" s="39">
        <f t="shared" si="2"/>
        <v>17</v>
      </c>
      <c r="B22" s="51"/>
      <c r="C22" s="56"/>
      <c r="D22" s="150"/>
      <c r="E22" s="150"/>
      <c r="F22" s="58"/>
      <c r="G22" s="150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5">
        <f>COUNTIF(L$5:AK$5,$D22)*2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</row>
    <row r="23" spans="1:54" s="97" customFormat="1" ht="24.75" customHeight="1" hidden="1">
      <c r="A23" s="39">
        <f t="shared" si="2"/>
        <v>18</v>
      </c>
      <c r="B23" s="51"/>
      <c r="C23" s="56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5">
        <f>COUNTIF(L$5:AK$5,$D23)*2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</row>
    <row r="24" spans="1:54" s="97" customFormat="1" ht="24.75" customHeight="1" hidden="1">
      <c r="A24" s="39">
        <f t="shared" si="2"/>
        <v>19</v>
      </c>
      <c r="B24" s="51"/>
      <c r="C24" s="56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5">
        <f>COUNTIF(L$5:AK$5,$D24)*2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</row>
    <row r="25" spans="1:54" s="97" customFormat="1" ht="24.75" customHeight="1" hidden="1">
      <c r="A25" s="39">
        <f t="shared" si="2"/>
        <v>20</v>
      </c>
      <c r="B25" s="51"/>
      <c r="C25" s="56"/>
      <c r="D25" s="150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5">
        <f>COUNTIF(L$5:AK$5,$D25)*2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4" ref="AM25:AM35">COUNTA(L25:AK25)</f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</row>
    <row r="26" spans="1:54" s="97" customFormat="1" ht="24.75" customHeight="1" hidden="1">
      <c r="A26" s="39">
        <f t="shared" si="2"/>
        <v>21</v>
      </c>
      <c r="B26" s="51"/>
      <c r="C26" s="52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5">
        <f>COUNTIF(L$5:AK$5,$D26)*2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4"/>
        <v>0</v>
      </c>
      <c r="AN26" s="94">
        <f aca="true" t="shared" si="5" ref="AN26:BA32">IF($AM26&gt;Nbcourse+AN$3-1-$J26,LARGE($L26:$AK26,Nbcourse+AN$3-$J26),0)</f>
        <v>0</v>
      </c>
      <c r="AO26" s="4">
        <f t="shared" si="5"/>
        <v>0</v>
      </c>
      <c r="AP26" s="4">
        <f t="shared" si="5"/>
        <v>0</v>
      </c>
      <c r="AQ26" s="4">
        <f t="shared" si="5"/>
        <v>0</v>
      </c>
      <c r="AR26" s="4">
        <f t="shared" si="5"/>
        <v>0</v>
      </c>
      <c r="AS26" s="4">
        <f t="shared" si="5"/>
        <v>0</v>
      </c>
      <c r="AT26" s="4">
        <f t="shared" si="5"/>
        <v>0</v>
      </c>
      <c r="AU26" s="4">
        <f t="shared" si="5"/>
        <v>0</v>
      </c>
      <c r="AV26" s="4">
        <f t="shared" si="5"/>
        <v>0</v>
      </c>
      <c r="AW26" s="4">
        <f t="shared" si="5"/>
        <v>0</v>
      </c>
      <c r="AX26" s="4">
        <f t="shared" si="5"/>
        <v>0</v>
      </c>
      <c r="AY26" s="4">
        <f t="shared" si="5"/>
        <v>0</v>
      </c>
      <c r="AZ26" s="4">
        <f t="shared" si="5"/>
        <v>0</v>
      </c>
      <c r="BA26" s="95">
        <f t="shared" si="5"/>
        <v>0</v>
      </c>
      <c r="BB26" s="96"/>
    </row>
    <row r="27" spans="1:54" s="97" customFormat="1" ht="24.75" customHeight="1" hidden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5">
        <f>COUNTIF(L$5:AK$5,$D27)*2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4"/>
        <v>0</v>
      </c>
      <c r="AN27" s="94">
        <f t="shared" si="5"/>
        <v>0</v>
      </c>
      <c r="AO27" s="4">
        <f t="shared" si="5"/>
        <v>0</v>
      </c>
      <c r="AP27" s="4">
        <f t="shared" si="5"/>
        <v>0</v>
      </c>
      <c r="AQ27" s="4">
        <f t="shared" si="5"/>
        <v>0</v>
      </c>
      <c r="AR27" s="4">
        <f t="shared" si="5"/>
        <v>0</v>
      </c>
      <c r="AS27" s="4">
        <f t="shared" si="5"/>
        <v>0</v>
      </c>
      <c r="AT27" s="4">
        <f t="shared" si="5"/>
        <v>0</v>
      </c>
      <c r="AU27" s="4">
        <f t="shared" si="5"/>
        <v>0</v>
      </c>
      <c r="AV27" s="4">
        <f t="shared" si="5"/>
        <v>0</v>
      </c>
      <c r="AW27" s="4">
        <f t="shared" si="5"/>
        <v>0</v>
      </c>
      <c r="AX27" s="4">
        <f t="shared" si="5"/>
        <v>0</v>
      </c>
      <c r="AY27" s="4">
        <f t="shared" si="5"/>
        <v>0</v>
      </c>
      <c r="AZ27" s="4">
        <f t="shared" si="5"/>
        <v>0</v>
      </c>
      <c r="BA27" s="95">
        <f t="shared" si="5"/>
        <v>0</v>
      </c>
      <c r="BB27" s="96"/>
    </row>
    <row r="28" spans="1:54" s="97" customFormat="1" ht="24.75" customHeight="1" hidden="1">
      <c r="A28" s="39">
        <f t="shared" si="2"/>
        <v>23</v>
      </c>
      <c r="B28" s="51"/>
      <c r="C28" s="56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5">
        <f>COUNTIF(L$5:AK$5,$D28)*2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4"/>
        <v>0</v>
      </c>
      <c r="AN28" s="94">
        <f t="shared" si="5"/>
        <v>0</v>
      </c>
      <c r="AO28" s="4">
        <f t="shared" si="5"/>
        <v>0</v>
      </c>
      <c r="AP28" s="4">
        <f t="shared" si="5"/>
        <v>0</v>
      </c>
      <c r="AQ28" s="4">
        <f t="shared" si="5"/>
        <v>0</v>
      </c>
      <c r="AR28" s="4">
        <f t="shared" si="5"/>
        <v>0</v>
      </c>
      <c r="AS28" s="4">
        <f t="shared" si="5"/>
        <v>0</v>
      </c>
      <c r="AT28" s="4">
        <f t="shared" si="5"/>
        <v>0</v>
      </c>
      <c r="AU28" s="4">
        <f t="shared" si="5"/>
        <v>0</v>
      </c>
      <c r="AV28" s="4">
        <f t="shared" si="5"/>
        <v>0</v>
      </c>
      <c r="AW28" s="4">
        <f t="shared" si="5"/>
        <v>0</v>
      </c>
      <c r="AX28" s="4">
        <f t="shared" si="5"/>
        <v>0</v>
      </c>
      <c r="AY28" s="4">
        <f t="shared" si="5"/>
        <v>0</v>
      </c>
      <c r="AZ28" s="4">
        <f t="shared" si="5"/>
        <v>0</v>
      </c>
      <c r="BA28" s="95">
        <f t="shared" si="5"/>
        <v>0</v>
      </c>
      <c r="BB28" s="96"/>
    </row>
    <row r="29" spans="1:54" s="97" customFormat="1" ht="24.75" customHeight="1" hidden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5">
        <f>COUNTIF(L$5:AK$5,$D29)*2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4"/>
        <v>0</v>
      </c>
      <c r="AN29" s="94">
        <f t="shared" si="5"/>
        <v>0</v>
      </c>
      <c r="AO29" s="4">
        <f t="shared" si="5"/>
        <v>0</v>
      </c>
      <c r="AP29" s="4">
        <f t="shared" si="5"/>
        <v>0</v>
      </c>
      <c r="AQ29" s="4">
        <f t="shared" si="5"/>
        <v>0</v>
      </c>
      <c r="AR29" s="4">
        <f t="shared" si="5"/>
        <v>0</v>
      </c>
      <c r="AS29" s="4">
        <f t="shared" si="5"/>
        <v>0</v>
      </c>
      <c r="AT29" s="4">
        <f t="shared" si="5"/>
        <v>0</v>
      </c>
      <c r="AU29" s="4">
        <f t="shared" si="5"/>
        <v>0</v>
      </c>
      <c r="AV29" s="4">
        <f t="shared" si="5"/>
        <v>0</v>
      </c>
      <c r="AW29" s="4">
        <f t="shared" si="5"/>
        <v>0</v>
      </c>
      <c r="AX29" s="4">
        <f t="shared" si="5"/>
        <v>0</v>
      </c>
      <c r="AY29" s="4">
        <f t="shared" si="5"/>
        <v>0</v>
      </c>
      <c r="AZ29" s="4">
        <f t="shared" si="5"/>
        <v>0</v>
      </c>
      <c r="BA29" s="95">
        <f t="shared" si="5"/>
        <v>0</v>
      </c>
      <c r="BB29" s="96"/>
    </row>
    <row r="30" spans="1:54" s="97" customFormat="1" ht="27.75" customHeight="1" hidden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5">
        <f>COUNTIF(L$5:AK$5,$D30)*2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5"/>
        <v>0</v>
      </c>
      <c r="AO30" s="4">
        <f t="shared" si="5"/>
        <v>0</v>
      </c>
      <c r="AP30" s="4">
        <f t="shared" si="5"/>
        <v>0</v>
      </c>
      <c r="AQ30" s="4">
        <f t="shared" si="5"/>
        <v>0</v>
      </c>
      <c r="AR30" s="4">
        <f t="shared" si="5"/>
        <v>0</v>
      </c>
      <c r="AS30" s="4">
        <f t="shared" si="5"/>
        <v>0</v>
      </c>
      <c r="AT30" s="4">
        <f t="shared" si="5"/>
        <v>0</v>
      </c>
      <c r="AU30" s="4">
        <f t="shared" si="5"/>
        <v>0</v>
      </c>
      <c r="AV30" s="4">
        <f t="shared" si="5"/>
        <v>0</v>
      </c>
      <c r="AW30" s="4">
        <f t="shared" si="5"/>
        <v>0</v>
      </c>
      <c r="AX30" s="4">
        <f t="shared" si="5"/>
        <v>0</v>
      </c>
      <c r="AY30" s="4">
        <f t="shared" si="5"/>
        <v>0</v>
      </c>
      <c r="AZ30" s="4">
        <f t="shared" si="5"/>
        <v>0</v>
      </c>
      <c r="BA30" s="95">
        <f t="shared" si="5"/>
        <v>0</v>
      </c>
      <c r="BB30" s="96"/>
    </row>
    <row r="31" spans="1:54" s="97" customFormat="1" ht="24.75" customHeight="1" hidden="1">
      <c r="A31" s="39">
        <f t="shared" si="2"/>
        <v>26</v>
      </c>
      <c r="B31" s="51"/>
      <c r="C31" s="52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5">
        <f>COUNTIF(L$5:AK$5,$D31)*2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5"/>
        <v>0</v>
      </c>
      <c r="AO31" s="4">
        <f t="shared" si="5"/>
        <v>0</v>
      </c>
      <c r="AP31" s="4">
        <f t="shared" si="5"/>
        <v>0</v>
      </c>
      <c r="AQ31" s="4">
        <f t="shared" si="5"/>
        <v>0</v>
      </c>
      <c r="AR31" s="4">
        <f t="shared" si="5"/>
        <v>0</v>
      </c>
      <c r="AS31" s="4">
        <f t="shared" si="5"/>
        <v>0</v>
      </c>
      <c r="AT31" s="4">
        <f t="shared" si="5"/>
        <v>0</v>
      </c>
      <c r="AU31" s="4">
        <f t="shared" si="5"/>
        <v>0</v>
      </c>
      <c r="AV31" s="4">
        <f t="shared" si="5"/>
        <v>0</v>
      </c>
      <c r="AW31" s="4">
        <f t="shared" si="5"/>
        <v>0</v>
      </c>
      <c r="AX31" s="4">
        <f t="shared" si="5"/>
        <v>0</v>
      </c>
      <c r="AY31" s="4">
        <f t="shared" si="5"/>
        <v>0</v>
      </c>
      <c r="AZ31" s="4">
        <f t="shared" si="5"/>
        <v>0</v>
      </c>
      <c r="BA31" s="95">
        <f t="shared" si="5"/>
        <v>0</v>
      </c>
      <c r="BB31" s="96"/>
    </row>
    <row r="32" spans="1:54" s="97" customFormat="1" ht="24.75" customHeight="1" hidden="1">
      <c r="A32" s="39">
        <f t="shared" si="2"/>
        <v>27</v>
      </c>
      <c r="B32" s="51"/>
      <c r="C32" s="56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5">
        <f>COUNTIF(L$5:AK$5,$D32)*2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5"/>
        <v>0</v>
      </c>
      <c r="AO32" s="4">
        <f t="shared" si="5"/>
        <v>0</v>
      </c>
      <c r="AP32" s="4">
        <f t="shared" si="5"/>
        <v>0</v>
      </c>
      <c r="AQ32" s="4">
        <f t="shared" si="5"/>
        <v>0</v>
      </c>
      <c r="AR32" s="4">
        <f t="shared" si="5"/>
        <v>0</v>
      </c>
      <c r="AS32" s="4">
        <f t="shared" si="5"/>
        <v>0</v>
      </c>
      <c r="AT32" s="4">
        <f t="shared" si="5"/>
        <v>0</v>
      </c>
      <c r="AU32" s="4">
        <f t="shared" si="5"/>
        <v>0</v>
      </c>
      <c r="AV32" s="4">
        <f t="shared" si="5"/>
        <v>0</v>
      </c>
      <c r="AW32" s="4">
        <f t="shared" si="5"/>
        <v>0</v>
      </c>
      <c r="AX32" s="4">
        <f t="shared" si="5"/>
        <v>0</v>
      </c>
      <c r="AY32" s="4">
        <f t="shared" si="5"/>
        <v>0</v>
      </c>
      <c r="AZ32" s="4">
        <f t="shared" si="5"/>
        <v>0</v>
      </c>
      <c r="BA32" s="95">
        <f t="shared" si="5"/>
        <v>0</v>
      </c>
      <c r="BB32" s="96"/>
    </row>
    <row r="33" spans="1:54" s="97" customFormat="1" ht="24.75" customHeight="1" hidden="1">
      <c r="A33" s="39">
        <f t="shared" si="2"/>
        <v>28</v>
      </c>
      <c r="B33" s="51"/>
      <c r="C33" s="56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5">
        <f>COUNTIF(L$5:AK$5,$D33)*2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6" ref="AQ33:BA33">IF($AM33&gt;Nbcourse+AQ$3-1-$J33,LARGE($L33:$AK33,Nbcourse+AQ$3-$J33),0)</f>
        <v>0</v>
      </c>
      <c r="AR33" s="4">
        <f t="shared" si="6"/>
        <v>0</v>
      </c>
      <c r="AS33" s="4">
        <f t="shared" si="6"/>
        <v>0</v>
      </c>
      <c r="AT33" s="4">
        <f t="shared" si="6"/>
        <v>0</v>
      </c>
      <c r="AU33" s="4">
        <f t="shared" si="6"/>
        <v>0</v>
      </c>
      <c r="AV33" s="4">
        <f t="shared" si="6"/>
        <v>0</v>
      </c>
      <c r="AW33" s="4">
        <f t="shared" si="6"/>
        <v>0</v>
      </c>
      <c r="AX33" s="4">
        <f t="shared" si="6"/>
        <v>0</v>
      </c>
      <c r="AY33" s="4">
        <f t="shared" si="6"/>
        <v>0</v>
      </c>
      <c r="AZ33" s="4">
        <f t="shared" si="6"/>
        <v>0</v>
      </c>
      <c r="BA33" s="95">
        <f t="shared" si="6"/>
        <v>0</v>
      </c>
      <c r="BB33" s="96"/>
    </row>
    <row r="34" spans="1:54" s="97" customFormat="1" ht="24.75" customHeight="1" hidden="1">
      <c r="A34" s="39">
        <f t="shared" si="2"/>
        <v>29</v>
      </c>
      <c r="B34" s="51"/>
      <c r="C34" s="56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5">
        <f>COUNTIF(L$5:AK$5,$D34)*2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aca="true" t="shared" si="7" ref="AN34:BA35">IF($AM34&gt;Nbcourse+AN$3-1-$J34,LARGE($L34:$AK34,Nbcourse+AN$3-$J34),0)</f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 hidden="1" thickBot="1">
      <c r="A35" s="39">
        <f t="shared" si="2"/>
        <v>30</v>
      </c>
      <c r="B35" s="51"/>
      <c r="C35" s="56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5">
        <f>COUNTIF(L$5:AK$5,$D35)*2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3</v>
      </c>
      <c r="M36" s="88">
        <f>COUNT(M$6:M35)</f>
        <v>3</v>
      </c>
      <c r="N36" s="89">
        <f>COUNT(N$6:N35)</f>
        <v>10</v>
      </c>
      <c r="O36" s="88">
        <f>COUNT(O$6:O35)</f>
        <v>10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12</v>
      </c>
      <c r="AK36" s="92">
        <f>COUNT(AK$6:AK35)</f>
        <v>12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4"/>
      <c r="M5" s="133"/>
      <c r="N5" s="132"/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5">
        <f aca="true" t="shared" si="2" ref="K6:K34">COUNTIF(L$5:AK$5,$D6)*2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5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5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5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5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5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5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5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49" t="s">
        <v>26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G12" sqref="G12:G1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93" t="s">
        <v>32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 t="s">
        <v>5</v>
      </c>
      <c r="Q3" s="158"/>
      <c r="R3" s="158" t="s">
        <v>7</v>
      </c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4"/>
      <c r="M5" s="133"/>
      <c r="N5" s="134"/>
      <c r="O5" s="133"/>
      <c r="P5" s="134"/>
      <c r="Q5" s="133"/>
      <c r="R5" s="134"/>
      <c r="S5" s="133"/>
      <c r="T5" s="134"/>
      <c r="U5" s="133"/>
      <c r="V5" s="132"/>
      <c r="W5" s="133"/>
      <c r="X5" s="132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/>
      <c r="E6" s="113"/>
      <c r="F6" s="114"/>
      <c r="G6" s="151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8">
        <f>COUNTIF(L$5:AK$5,$D6)*2</f>
        <v>0</v>
      </c>
      <c r="L6" s="118"/>
      <c r="M6" s="119"/>
      <c r="N6" s="120"/>
      <c r="O6" s="119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20"/>
      <c r="AK6" s="123"/>
      <c r="AL6" s="4">
        <f aca="true" t="shared" si="2" ref="AL6:AL35">MAX(L6:AK6)</f>
        <v>0</v>
      </c>
      <c r="AM6" s="5">
        <f aca="true" t="shared" si="3" ref="AM6:AM24">COUNTA(L6:AK6)</f>
        <v>0</v>
      </c>
      <c r="AN6" s="94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  <c r="BC6" s="96"/>
    </row>
    <row r="7" spans="1:55" s="97" customFormat="1" ht="24.75" customHeight="1">
      <c r="A7" s="39">
        <f aca="true" t="shared" si="5" ref="A7:A35">A6+1</f>
        <v>2</v>
      </c>
      <c r="B7" s="51"/>
      <c r="C7" s="56"/>
      <c r="D7" s="57"/>
      <c r="E7" s="57"/>
      <c r="F7" s="58"/>
      <c r="G7" s="131"/>
      <c r="H7" s="39" t="str">
        <f t="shared" si="0"/>
        <v>Non</v>
      </c>
      <c r="I7" s="14">
        <f t="shared" si="1"/>
        <v>0</v>
      </c>
      <c r="J7" s="117"/>
      <c r="K7" s="145">
        <f>COUNTIF(L$5:AK$5,$D7)*2</f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2"/>
        <v>0</v>
      </c>
      <c r="AM7" s="5">
        <f t="shared" si="3"/>
        <v>0</v>
      </c>
      <c r="AN7" s="9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  <c r="BC7" s="96"/>
    </row>
    <row r="8" spans="1:55" s="97" customFormat="1" ht="24.75" customHeight="1">
      <c r="A8" s="39">
        <f t="shared" si="5"/>
        <v>3</v>
      </c>
      <c r="B8" s="51"/>
      <c r="C8" s="56"/>
      <c r="D8" s="57"/>
      <c r="E8" s="57"/>
      <c r="F8" s="58"/>
      <c r="G8" s="150"/>
      <c r="H8" s="39" t="str">
        <f t="shared" si="0"/>
        <v>Non</v>
      </c>
      <c r="I8" s="14">
        <f t="shared" si="1"/>
        <v>0</v>
      </c>
      <c r="J8" s="117"/>
      <c r="K8" s="145">
        <f aca="true" t="shared" si="6" ref="K8:K35">COUNTIF(L$5:AK$5,$D8)*2</f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2"/>
        <v>0</v>
      </c>
      <c r="AM8" s="5">
        <f t="shared" si="3"/>
        <v>0</v>
      </c>
      <c r="AN8" s="94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  <c r="BC8" s="96"/>
    </row>
    <row r="9" spans="1:55" s="97" customFormat="1" ht="24.75" customHeight="1">
      <c r="A9" s="39">
        <f t="shared" si="5"/>
        <v>4</v>
      </c>
      <c r="B9" s="51"/>
      <c r="C9" s="52"/>
      <c r="D9" s="150"/>
      <c r="E9" s="57"/>
      <c r="F9" s="58"/>
      <c r="G9" s="150"/>
      <c r="H9" s="39" t="str">
        <f t="shared" si="0"/>
        <v>Non</v>
      </c>
      <c r="I9" s="14">
        <f t="shared" si="1"/>
        <v>0</v>
      </c>
      <c r="J9" s="117"/>
      <c r="K9" s="145">
        <f t="shared" si="6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2"/>
        <v>0</v>
      </c>
      <c r="AM9" s="5">
        <f t="shared" si="3"/>
        <v>0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  <c r="BC9" s="96"/>
    </row>
    <row r="10" spans="1:55" s="97" customFormat="1" ht="24.75" customHeight="1">
      <c r="A10" s="39">
        <f t="shared" si="5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6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2"/>
        <v>0</v>
      </c>
      <c r="AM10" s="5">
        <f t="shared" si="3"/>
        <v>0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  <c r="BC10" s="96"/>
    </row>
    <row r="11" spans="1:55" s="97" customFormat="1" ht="24.75" customHeight="1">
      <c r="A11" s="39">
        <f t="shared" si="5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6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2"/>
        <v>0</v>
      </c>
      <c r="AM11" s="5">
        <f t="shared" si="3"/>
        <v>0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  <c r="BC11" s="96"/>
    </row>
    <row r="12" spans="1:55" s="97" customFormat="1" ht="24.75" customHeight="1">
      <c r="A12" s="39">
        <f t="shared" si="5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6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2"/>
        <v>0</v>
      </c>
      <c r="AM12" s="5">
        <f t="shared" si="3"/>
        <v>0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  <c r="BC12" s="96"/>
    </row>
    <row r="13" spans="1:55" s="97" customFormat="1" ht="24.75" customHeight="1">
      <c r="A13" s="39">
        <f t="shared" si="5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6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2"/>
        <v>0</v>
      </c>
      <c r="AM13" s="5">
        <f t="shared" si="3"/>
        <v>0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  <c r="BC13" s="96"/>
    </row>
    <row r="14" spans="1:55" s="97" customFormat="1" ht="24.75" customHeight="1">
      <c r="A14" s="39">
        <f t="shared" si="5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6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0</v>
      </c>
      <c r="AM14" s="5">
        <f t="shared" si="3"/>
        <v>0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  <c r="BC14" s="96"/>
    </row>
    <row r="15" spans="1:55" s="97" customFormat="1" ht="24.75" customHeight="1">
      <c r="A15" s="39">
        <f t="shared" si="5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2"/>
        <v>0</v>
      </c>
      <c r="AM15" s="5">
        <f t="shared" si="3"/>
        <v>0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  <c r="BC15" s="96"/>
    </row>
    <row r="16" spans="1:55" s="97" customFormat="1" ht="24.75" customHeight="1">
      <c r="A16" s="62">
        <f t="shared" si="5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5">
        <f t="shared" si="6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0</v>
      </c>
      <c r="AM16" s="5">
        <f t="shared" si="3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5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6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0</v>
      </c>
      <c r="AM17" s="5">
        <f t="shared" si="3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5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6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0</v>
      </c>
      <c r="AM18" s="5">
        <f t="shared" si="3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5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6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0</v>
      </c>
      <c r="AM19" s="5">
        <f t="shared" si="3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5"/>
        <v>15</v>
      </c>
      <c r="B20" s="51"/>
      <c r="C20" s="56"/>
      <c r="D20" s="57"/>
      <c r="E20" s="57"/>
      <c r="F20" s="58"/>
      <c r="G20" s="131"/>
      <c r="H20" s="39" t="str">
        <f t="shared" si="0"/>
        <v>Non</v>
      </c>
      <c r="I20" s="14">
        <f t="shared" si="1"/>
        <v>0</v>
      </c>
      <c r="J20" s="117"/>
      <c r="K20" s="145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2"/>
        <v>0</v>
      </c>
      <c r="AM20" s="5">
        <f t="shared" si="3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5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5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2"/>
        <v>0</v>
      </c>
      <c r="AM21" s="5">
        <f t="shared" si="3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5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2"/>
        <v>0</v>
      </c>
      <c r="AM22" s="5">
        <f t="shared" si="3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5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2"/>
        <v>0</v>
      </c>
      <c r="AM23" s="5">
        <f t="shared" si="3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5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2"/>
        <v>0</v>
      </c>
      <c r="AM24" s="5">
        <f t="shared" si="3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5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2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5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5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5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2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5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5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5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5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5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5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O33" sqref="O3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31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2"/>
      <c r="M5" s="133"/>
      <c r="N5" s="132"/>
      <c r="O5" s="133"/>
      <c r="P5" s="132"/>
      <c r="Q5" s="133"/>
      <c r="R5" s="132"/>
      <c r="S5" s="133"/>
      <c r="T5" s="134"/>
      <c r="U5" s="133"/>
      <c r="V5" s="132"/>
      <c r="W5" s="133"/>
      <c r="X5" s="132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2"/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/>
      <c r="E6" s="113"/>
      <c r="F6" s="114"/>
      <c r="G6" s="113"/>
      <c r="H6" s="39" t="str">
        <f aca="true" t="shared" si="0" ref="H6:H36">IF(COUNTA(AK6)&gt;0,IF(COUNTA(L6:AK6)&lt;classé,"Non","Oui"),"Non")</f>
        <v>Non</v>
      </c>
      <c r="I6" s="115">
        <f aca="true" t="shared" si="1" ref="I6:I36">SUM(L6:AK6)-SUM(AN6:BA6)+K6</f>
        <v>0</v>
      </c>
      <c r="J6" s="116"/>
      <c r="K6" s="145">
        <f>COUNTIF(L$5:AK$5,$D6)*2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/>
      <c r="AK6" s="123"/>
      <c r="AL6" s="4">
        <f aca="true" t="shared" si="2" ref="AL6:AL36">MAX(L6:AK6)</f>
        <v>0</v>
      </c>
      <c r="AM6" s="5">
        <f aca="true" t="shared" si="3" ref="AM6:AM23">COUNTA(L6:AK6)</f>
        <v>0</v>
      </c>
      <c r="AN6" s="94">
        <f aca="true" t="shared" si="4" ref="AN6:BA15">IF($AM6&gt;Nbcourse+AN$3-1-$J6,LARGE($L6:$AK6,Nbcourse+AN$3-$J6),0)</f>
        <v>0</v>
      </c>
      <c r="AO6" s="4">
        <f t="shared" si="4"/>
        <v>0</v>
      </c>
      <c r="AP6" s="4">
        <f t="shared" si="4"/>
        <v>0</v>
      </c>
      <c r="AQ6" s="4">
        <f t="shared" si="4"/>
        <v>0</v>
      </c>
      <c r="AR6" s="4">
        <f t="shared" si="4"/>
        <v>0</v>
      </c>
      <c r="AS6" s="4">
        <f t="shared" si="4"/>
        <v>0</v>
      </c>
      <c r="AT6" s="4">
        <f t="shared" si="4"/>
        <v>0</v>
      </c>
      <c r="AU6" s="4">
        <f t="shared" si="4"/>
        <v>0</v>
      </c>
      <c r="AV6" s="4">
        <f t="shared" si="4"/>
        <v>0</v>
      </c>
      <c r="AW6" s="4">
        <f t="shared" si="4"/>
        <v>0</v>
      </c>
      <c r="AX6" s="4">
        <f t="shared" si="4"/>
        <v>0</v>
      </c>
      <c r="AY6" s="4">
        <f t="shared" si="4"/>
        <v>0</v>
      </c>
      <c r="AZ6" s="4">
        <f t="shared" si="4"/>
        <v>0</v>
      </c>
      <c r="BA6" s="95">
        <f t="shared" si="4"/>
        <v>0</v>
      </c>
      <c r="BB6" s="96"/>
      <c r="BC6" s="96"/>
    </row>
    <row r="7" spans="1:55" s="97" customFormat="1" ht="24.75" customHeight="1">
      <c r="A7" s="39">
        <f aca="true" t="shared" si="5" ref="A7:A36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5">
        <f>COUNTIF(L$5:AK$5,$D7)*2</f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2"/>
        <v>0</v>
      </c>
      <c r="AM7" s="5">
        <f t="shared" si="3"/>
        <v>0</v>
      </c>
      <c r="AN7" s="94">
        <f t="shared" si="4"/>
        <v>0</v>
      </c>
      <c r="AO7" s="4">
        <f t="shared" si="4"/>
        <v>0</v>
      </c>
      <c r="AP7" s="4">
        <f t="shared" si="4"/>
        <v>0</v>
      </c>
      <c r="AQ7" s="4">
        <f t="shared" si="4"/>
        <v>0</v>
      </c>
      <c r="AR7" s="4">
        <f t="shared" si="4"/>
        <v>0</v>
      </c>
      <c r="AS7" s="4">
        <f t="shared" si="4"/>
        <v>0</v>
      </c>
      <c r="AT7" s="4">
        <f t="shared" si="4"/>
        <v>0</v>
      </c>
      <c r="AU7" s="4">
        <f t="shared" si="4"/>
        <v>0</v>
      </c>
      <c r="AV7" s="4">
        <f t="shared" si="4"/>
        <v>0</v>
      </c>
      <c r="AW7" s="4">
        <f t="shared" si="4"/>
        <v>0</v>
      </c>
      <c r="AX7" s="4">
        <f t="shared" si="4"/>
        <v>0</v>
      </c>
      <c r="AY7" s="4">
        <f t="shared" si="4"/>
        <v>0</v>
      </c>
      <c r="AZ7" s="4">
        <f t="shared" si="4"/>
        <v>0</v>
      </c>
      <c r="BA7" s="95">
        <f t="shared" si="4"/>
        <v>0</v>
      </c>
      <c r="BB7" s="96"/>
      <c r="BC7" s="96"/>
    </row>
    <row r="8" spans="1:55" s="97" customFormat="1" ht="24.75" customHeight="1">
      <c r="A8" s="39">
        <f t="shared" si="5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5">
        <f aca="true" t="shared" si="6" ref="K8:K36">COUNTIF(L$5:AK$5,$D8)*2</f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/>
      <c r="AK8" s="82"/>
      <c r="AL8" s="4">
        <f t="shared" si="2"/>
        <v>0</v>
      </c>
      <c r="AM8" s="5">
        <f t="shared" si="3"/>
        <v>0</v>
      </c>
      <c r="AN8" s="94">
        <f t="shared" si="4"/>
        <v>0</v>
      </c>
      <c r="AO8" s="4">
        <f t="shared" si="4"/>
        <v>0</v>
      </c>
      <c r="AP8" s="4">
        <f t="shared" si="4"/>
        <v>0</v>
      </c>
      <c r="AQ8" s="4">
        <f t="shared" si="4"/>
        <v>0</v>
      </c>
      <c r="AR8" s="4">
        <f t="shared" si="4"/>
        <v>0</v>
      </c>
      <c r="AS8" s="4">
        <f t="shared" si="4"/>
        <v>0</v>
      </c>
      <c r="AT8" s="4">
        <f t="shared" si="4"/>
        <v>0</v>
      </c>
      <c r="AU8" s="4">
        <f t="shared" si="4"/>
        <v>0</v>
      </c>
      <c r="AV8" s="4">
        <f t="shared" si="4"/>
        <v>0</v>
      </c>
      <c r="AW8" s="4">
        <f t="shared" si="4"/>
        <v>0</v>
      </c>
      <c r="AX8" s="4">
        <f t="shared" si="4"/>
        <v>0</v>
      </c>
      <c r="AY8" s="4">
        <f t="shared" si="4"/>
        <v>0</v>
      </c>
      <c r="AZ8" s="4">
        <f t="shared" si="4"/>
        <v>0</v>
      </c>
      <c r="BA8" s="95">
        <f t="shared" si="4"/>
        <v>0</v>
      </c>
      <c r="BB8" s="96"/>
      <c r="BC8" s="96"/>
    </row>
    <row r="9" spans="1:55" s="97" customFormat="1" ht="24.75" customHeight="1">
      <c r="A9" s="39">
        <f t="shared" si="5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5">
        <f t="shared" si="6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/>
      <c r="AK9" s="82"/>
      <c r="AL9" s="4">
        <f t="shared" si="2"/>
        <v>0</v>
      </c>
      <c r="AM9" s="5">
        <f t="shared" si="3"/>
        <v>0</v>
      </c>
      <c r="AN9" s="94">
        <f t="shared" si="4"/>
        <v>0</v>
      </c>
      <c r="AO9" s="4">
        <f t="shared" si="4"/>
        <v>0</v>
      </c>
      <c r="AP9" s="4">
        <f t="shared" si="4"/>
        <v>0</v>
      </c>
      <c r="AQ9" s="4">
        <f t="shared" si="4"/>
        <v>0</v>
      </c>
      <c r="AR9" s="4">
        <f t="shared" si="4"/>
        <v>0</v>
      </c>
      <c r="AS9" s="4">
        <f t="shared" si="4"/>
        <v>0</v>
      </c>
      <c r="AT9" s="4">
        <f t="shared" si="4"/>
        <v>0</v>
      </c>
      <c r="AU9" s="4">
        <f t="shared" si="4"/>
        <v>0</v>
      </c>
      <c r="AV9" s="4">
        <f t="shared" si="4"/>
        <v>0</v>
      </c>
      <c r="AW9" s="4">
        <f t="shared" si="4"/>
        <v>0</v>
      </c>
      <c r="AX9" s="4">
        <f t="shared" si="4"/>
        <v>0</v>
      </c>
      <c r="AY9" s="4">
        <f t="shared" si="4"/>
        <v>0</v>
      </c>
      <c r="AZ9" s="4">
        <f t="shared" si="4"/>
        <v>0</v>
      </c>
      <c r="BA9" s="95">
        <f t="shared" si="4"/>
        <v>0</v>
      </c>
      <c r="BB9" s="96"/>
      <c r="BC9" s="96"/>
    </row>
    <row r="10" spans="1:55" s="97" customFormat="1" ht="24.75" customHeight="1">
      <c r="A10" s="39">
        <f t="shared" si="5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5">
        <f t="shared" si="6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2"/>
        <v>0</v>
      </c>
      <c r="AM10" s="5">
        <f t="shared" si="3"/>
        <v>0</v>
      </c>
      <c r="AN10" s="94">
        <f t="shared" si="4"/>
        <v>0</v>
      </c>
      <c r="AO10" s="4">
        <f t="shared" si="4"/>
        <v>0</v>
      </c>
      <c r="AP10" s="4">
        <f t="shared" si="4"/>
        <v>0</v>
      </c>
      <c r="AQ10" s="4">
        <f t="shared" si="4"/>
        <v>0</v>
      </c>
      <c r="AR10" s="4">
        <f t="shared" si="4"/>
        <v>0</v>
      </c>
      <c r="AS10" s="4">
        <f t="shared" si="4"/>
        <v>0</v>
      </c>
      <c r="AT10" s="4">
        <f t="shared" si="4"/>
        <v>0</v>
      </c>
      <c r="AU10" s="4">
        <f t="shared" si="4"/>
        <v>0</v>
      </c>
      <c r="AV10" s="4">
        <f t="shared" si="4"/>
        <v>0</v>
      </c>
      <c r="AW10" s="4">
        <f t="shared" si="4"/>
        <v>0</v>
      </c>
      <c r="AX10" s="4">
        <f t="shared" si="4"/>
        <v>0</v>
      </c>
      <c r="AY10" s="4">
        <f t="shared" si="4"/>
        <v>0</v>
      </c>
      <c r="AZ10" s="4">
        <f t="shared" si="4"/>
        <v>0</v>
      </c>
      <c r="BA10" s="95">
        <f t="shared" si="4"/>
        <v>0</v>
      </c>
      <c r="BB10" s="96"/>
      <c r="BC10" s="96"/>
    </row>
    <row r="11" spans="1:55" s="97" customFormat="1" ht="24.75" customHeight="1">
      <c r="A11" s="39">
        <f t="shared" si="5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5">
        <f t="shared" si="6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/>
      <c r="AK11" s="82"/>
      <c r="AL11" s="4">
        <f t="shared" si="2"/>
        <v>0</v>
      </c>
      <c r="AM11" s="5">
        <f t="shared" si="3"/>
        <v>0</v>
      </c>
      <c r="AN11" s="94">
        <f t="shared" si="4"/>
        <v>0</v>
      </c>
      <c r="AO11" s="4">
        <f t="shared" si="4"/>
        <v>0</v>
      </c>
      <c r="AP11" s="4">
        <f t="shared" si="4"/>
        <v>0</v>
      </c>
      <c r="AQ11" s="4">
        <f t="shared" si="4"/>
        <v>0</v>
      </c>
      <c r="AR11" s="4">
        <f t="shared" si="4"/>
        <v>0</v>
      </c>
      <c r="AS11" s="4">
        <f t="shared" si="4"/>
        <v>0</v>
      </c>
      <c r="AT11" s="4">
        <f t="shared" si="4"/>
        <v>0</v>
      </c>
      <c r="AU11" s="4">
        <f t="shared" si="4"/>
        <v>0</v>
      </c>
      <c r="AV11" s="4">
        <f t="shared" si="4"/>
        <v>0</v>
      </c>
      <c r="AW11" s="4">
        <f t="shared" si="4"/>
        <v>0</v>
      </c>
      <c r="AX11" s="4">
        <f t="shared" si="4"/>
        <v>0</v>
      </c>
      <c r="AY11" s="4">
        <f t="shared" si="4"/>
        <v>0</v>
      </c>
      <c r="AZ11" s="4">
        <f t="shared" si="4"/>
        <v>0</v>
      </c>
      <c r="BA11" s="95">
        <f t="shared" si="4"/>
        <v>0</v>
      </c>
      <c r="BB11" s="96"/>
      <c r="BC11" s="96"/>
    </row>
    <row r="12" spans="1:55" s="97" customFormat="1" ht="24.75" customHeight="1">
      <c r="A12" s="39">
        <f t="shared" si="5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5">
        <f t="shared" si="6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2"/>
        <v>0</v>
      </c>
      <c r="AM12" s="5">
        <f t="shared" si="3"/>
        <v>0</v>
      </c>
      <c r="AN12" s="94">
        <f t="shared" si="4"/>
        <v>0</v>
      </c>
      <c r="AO12" s="4">
        <f t="shared" si="4"/>
        <v>0</v>
      </c>
      <c r="AP12" s="4">
        <f t="shared" si="4"/>
        <v>0</v>
      </c>
      <c r="AQ12" s="4">
        <f t="shared" si="4"/>
        <v>0</v>
      </c>
      <c r="AR12" s="4">
        <f t="shared" si="4"/>
        <v>0</v>
      </c>
      <c r="AS12" s="4">
        <f t="shared" si="4"/>
        <v>0</v>
      </c>
      <c r="AT12" s="4">
        <f t="shared" si="4"/>
        <v>0</v>
      </c>
      <c r="AU12" s="4">
        <f t="shared" si="4"/>
        <v>0</v>
      </c>
      <c r="AV12" s="4">
        <f t="shared" si="4"/>
        <v>0</v>
      </c>
      <c r="AW12" s="4">
        <f t="shared" si="4"/>
        <v>0</v>
      </c>
      <c r="AX12" s="4">
        <f t="shared" si="4"/>
        <v>0</v>
      </c>
      <c r="AY12" s="4">
        <f t="shared" si="4"/>
        <v>0</v>
      </c>
      <c r="AZ12" s="4">
        <f t="shared" si="4"/>
        <v>0</v>
      </c>
      <c r="BA12" s="95">
        <f t="shared" si="4"/>
        <v>0</v>
      </c>
      <c r="BB12" s="96"/>
      <c r="BC12" s="96"/>
    </row>
    <row r="13" spans="1:55" s="97" customFormat="1" ht="24.75" customHeight="1">
      <c r="A13" s="39">
        <f t="shared" si="5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5">
        <f t="shared" si="6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2"/>
        <v>0</v>
      </c>
      <c r="AM13" s="5">
        <f t="shared" si="3"/>
        <v>0</v>
      </c>
      <c r="AN13" s="94">
        <f t="shared" si="4"/>
        <v>0</v>
      </c>
      <c r="AO13" s="4">
        <f t="shared" si="4"/>
        <v>0</v>
      </c>
      <c r="AP13" s="4">
        <f t="shared" si="4"/>
        <v>0</v>
      </c>
      <c r="AQ13" s="4">
        <f t="shared" si="4"/>
        <v>0</v>
      </c>
      <c r="AR13" s="4">
        <f t="shared" si="4"/>
        <v>0</v>
      </c>
      <c r="AS13" s="4">
        <f t="shared" si="4"/>
        <v>0</v>
      </c>
      <c r="AT13" s="4">
        <f t="shared" si="4"/>
        <v>0</v>
      </c>
      <c r="AU13" s="4">
        <f t="shared" si="4"/>
        <v>0</v>
      </c>
      <c r="AV13" s="4">
        <f t="shared" si="4"/>
        <v>0</v>
      </c>
      <c r="AW13" s="4">
        <f t="shared" si="4"/>
        <v>0</v>
      </c>
      <c r="AX13" s="4">
        <f t="shared" si="4"/>
        <v>0</v>
      </c>
      <c r="AY13" s="4">
        <f t="shared" si="4"/>
        <v>0</v>
      </c>
      <c r="AZ13" s="4">
        <f t="shared" si="4"/>
        <v>0</v>
      </c>
      <c r="BA13" s="95">
        <f t="shared" si="4"/>
        <v>0</v>
      </c>
      <c r="BB13" s="96"/>
      <c r="BC13" s="96"/>
    </row>
    <row r="14" spans="1:55" s="97" customFormat="1" ht="24.75" customHeight="1">
      <c r="A14" s="39">
        <f t="shared" si="5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5">
        <f t="shared" si="6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2"/>
        <v>0</v>
      </c>
      <c r="AM14" s="5">
        <f t="shared" si="3"/>
        <v>0</v>
      </c>
      <c r="AN14" s="94">
        <f t="shared" si="4"/>
        <v>0</v>
      </c>
      <c r="AO14" s="4">
        <f t="shared" si="4"/>
        <v>0</v>
      </c>
      <c r="AP14" s="4">
        <f t="shared" si="4"/>
        <v>0</v>
      </c>
      <c r="AQ14" s="4">
        <f t="shared" si="4"/>
        <v>0</v>
      </c>
      <c r="AR14" s="4">
        <f t="shared" si="4"/>
        <v>0</v>
      </c>
      <c r="AS14" s="4">
        <f t="shared" si="4"/>
        <v>0</v>
      </c>
      <c r="AT14" s="4">
        <f t="shared" si="4"/>
        <v>0</v>
      </c>
      <c r="AU14" s="4">
        <f t="shared" si="4"/>
        <v>0</v>
      </c>
      <c r="AV14" s="4">
        <f t="shared" si="4"/>
        <v>0</v>
      </c>
      <c r="AW14" s="4">
        <f t="shared" si="4"/>
        <v>0</v>
      </c>
      <c r="AX14" s="4">
        <f t="shared" si="4"/>
        <v>0</v>
      </c>
      <c r="AY14" s="4">
        <f t="shared" si="4"/>
        <v>0</v>
      </c>
      <c r="AZ14" s="4">
        <f t="shared" si="4"/>
        <v>0</v>
      </c>
      <c r="BA14" s="95">
        <f t="shared" si="4"/>
        <v>0</v>
      </c>
      <c r="BB14" s="96"/>
      <c r="BC14" s="96"/>
    </row>
    <row r="15" spans="1:55" s="97" customFormat="1" ht="24.75" customHeight="1">
      <c r="A15" s="39">
        <f t="shared" si="5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5">
        <f t="shared" si="6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2"/>
        <v>0</v>
      </c>
      <c r="AM15" s="5">
        <f t="shared" si="3"/>
        <v>0</v>
      </c>
      <c r="AN15" s="94">
        <f t="shared" si="4"/>
        <v>0</v>
      </c>
      <c r="AO15" s="4">
        <f t="shared" si="4"/>
        <v>0</v>
      </c>
      <c r="AP15" s="4">
        <f t="shared" si="4"/>
        <v>0</v>
      </c>
      <c r="AQ15" s="4">
        <f t="shared" si="4"/>
        <v>0</v>
      </c>
      <c r="AR15" s="4">
        <f t="shared" si="4"/>
        <v>0</v>
      </c>
      <c r="AS15" s="4">
        <f t="shared" si="4"/>
        <v>0</v>
      </c>
      <c r="AT15" s="4">
        <f t="shared" si="4"/>
        <v>0</v>
      </c>
      <c r="AU15" s="4">
        <f t="shared" si="4"/>
        <v>0</v>
      </c>
      <c r="AV15" s="4">
        <f t="shared" si="4"/>
        <v>0</v>
      </c>
      <c r="AW15" s="4">
        <f t="shared" si="4"/>
        <v>0</v>
      </c>
      <c r="AX15" s="4">
        <f t="shared" si="4"/>
        <v>0</v>
      </c>
      <c r="AY15" s="4">
        <f t="shared" si="4"/>
        <v>0</v>
      </c>
      <c r="AZ15" s="4">
        <f t="shared" si="4"/>
        <v>0</v>
      </c>
      <c r="BA15" s="95">
        <f t="shared" si="4"/>
        <v>0</v>
      </c>
      <c r="BB15" s="96"/>
      <c r="BC15" s="96"/>
    </row>
    <row r="16" spans="1:55" s="97" customFormat="1" ht="24.75" customHeight="1">
      <c r="A16" s="62">
        <f t="shared" si="5"/>
        <v>11</v>
      </c>
      <c r="B16" s="61"/>
      <c r="C16" s="129"/>
      <c r="D16" s="57"/>
      <c r="E16" s="68"/>
      <c r="F16" s="69"/>
      <c r="G16" s="68"/>
      <c r="H16" s="39" t="str">
        <f t="shared" si="0"/>
        <v>Non</v>
      </c>
      <c r="I16" s="14">
        <f t="shared" si="1"/>
        <v>0</v>
      </c>
      <c r="J16" s="124"/>
      <c r="K16" s="145">
        <f t="shared" si="6"/>
        <v>0</v>
      </c>
      <c r="L16" s="70"/>
      <c r="M16" s="16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2"/>
        <v>0</v>
      </c>
      <c r="AM16" s="5">
        <f t="shared" si="3"/>
        <v>0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5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5">
        <f t="shared" si="6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2"/>
        <v>0</v>
      </c>
      <c r="AM17" s="5">
        <f t="shared" si="3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5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5">
        <f t="shared" si="6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2"/>
        <v>0</v>
      </c>
      <c r="AM18" s="5">
        <f t="shared" si="3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5"/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5">
        <f t="shared" si="6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2"/>
        <v>0</v>
      </c>
      <c r="AM19" s="5">
        <f t="shared" si="3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5"/>
        <v>15</v>
      </c>
      <c r="B20" s="51"/>
      <c r="C20" s="52"/>
      <c r="D20" s="57"/>
      <c r="E20" s="57"/>
      <c r="F20" s="58"/>
      <c r="G20" s="150"/>
      <c r="H20" s="39" t="str">
        <f t="shared" si="0"/>
        <v>Non</v>
      </c>
      <c r="I20" s="14">
        <f t="shared" si="1"/>
        <v>0</v>
      </c>
      <c r="J20" s="117"/>
      <c r="K20" s="145">
        <f t="shared" si="6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2"/>
        <v>0</v>
      </c>
      <c r="AM20" s="5">
        <f t="shared" si="3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5"/>
        <v>16</v>
      </c>
      <c r="B21" s="51"/>
      <c r="C21" s="56"/>
      <c r="D21" s="150"/>
      <c r="E21" s="57"/>
      <c r="F21" s="58"/>
      <c r="G21" s="150"/>
      <c r="H21" s="39" t="str">
        <f t="shared" si="0"/>
        <v>Non</v>
      </c>
      <c r="I21" s="14">
        <f t="shared" si="1"/>
        <v>0</v>
      </c>
      <c r="J21" s="117"/>
      <c r="K21" s="145">
        <f t="shared" si="6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2"/>
        <v>0</v>
      </c>
      <c r="AM21" s="5">
        <f t="shared" si="3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5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5">
        <f t="shared" si="6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2"/>
        <v>0</v>
      </c>
      <c r="AM22" s="5">
        <f t="shared" si="3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5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5">
        <f t="shared" si="6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2"/>
        <v>0</v>
      </c>
      <c r="AM23" s="5">
        <f t="shared" si="3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5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5">
        <f t="shared" si="6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2"/>
        <v>0</v>
      </c>
      <c r="AM24" s="5">
        <f aca="true" t="shared" si="8" ref="AM24:AM35">COUNTA(L24:AK24)</f>
        <v>0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5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5">
        <f t="shared" si="6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2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5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5">
        <f t="shared" si="6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2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5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5">
        <f t="shared" si="6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2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5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5">
        <f t="shared" si="6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0"/>
      <c r="AK28" s="82"/>
      <c r="AL28" s="4">
        <f t="shared" si="2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5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5">
        <f t="shared" si="6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2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5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5">
        <f t="shared" si="6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2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5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5">
        <f t="shared" si="6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2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5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5">
        <f t="shared" si="6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2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5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5">
        <f t="shared" si="6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2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5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5">
        <f t="shared" si="6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2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5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5">
        <f t="shared" si="6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2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5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5">
        <f t="shared" si="6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2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6"/>
      <c r="L37" s="87">
        <f>COUNT(L$6:L36)</f>
        <v>0</v>
      </c>
      <c r="M37" s="88">
        <f>COUNT(M$6:M36)</f>
        <v>0</v>
      </c>
      <c r="N37" s="89">
        <f>COUNT(N$6:N36)</f>
        <v>0</v>
      </c>
      <c r="O37" s="88">
        <f>COUNT(O$6:O36)</f>
        <v>0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0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C47"/>
  <sheetViews>
    <sheetView zoomScale="80" zoomScaleNormal="80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4" t="s">
        <v>39</v>
      </c>
      <c r="M5" s="133"/>
      <c r="N5" s="134" t="s">
        <v>134</v>
      </c>
      <c r="O5" s="133"/>
      <c r="P5" s="134"/>
      <c r="Q5" s="133"/>
      <c r="R5" s="134"/>
      <c r="S5" s="133"/>
      <c r="T5" s="134"/>
      <c r="U5" s="133"/>
      <c r="V5" s="132"/>
      <c r="W5" s="133"/>
      <c r="X5" s="134"/>
      <c r="Y5" s="133"/>
      <c r="Z5" s="132"/>
      <c r="AA5" s="133"/>
      <c r="AB5" s="134"/>
      <c r="AC5" s="133"/>
      <c r="AD5" s="132"/>
      <c r="AE5" s="133"/>
      <c r="AF5" s="132"/>
      <c r="AG5" s="133"/>
      <c r="AH5" s="132"/>
      <c r="AI5" s="133"/>
      <c r="AJ5" s="134" t="s">
        <v>301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5" s="97" customFormat="1" ht="24.75" customHeight="1">
      <c r="A6" s="110">
        <v>1</v>
      </c>
      <c r="B6" s="111"/>
      <c r="C6" s="112"/>
      <c r="D6" s="151" t="s">
        <v>134</v>
      </c>
      <c r="E6" s="151" t="s">
        <v>79</v>
      </c>
      <c r="F6" s="114"/>
      <c r="G6" s="151" t="s">
        <v>38</v>
      </c>
      <c r="H6" s="39" t="str">
        <f>IF(COUNTA(AK6)&gt;0,IF(COUNTA(L6:AK6)&lt;classé,"Non","Oui"),"Non")</f>
        <v>Oui</v>
      </c>
      <c r="I6" s="115">
        <f>SUM(L6:AK6)-SUM(AN6:BA6)+K6</f>
        <v>161</v>
      </c>
      <c r="J6" s="116"/>
      <c r="K6" s="148">
        <f>COUNTIF(L$5:AK$5,$D6)*2</f>
        <v>2</v>
      </c>
      <c r="L6" s="118"/>
      <c r="M6" s="119"/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40</v>
      </c>
      <c r="AK6" s="123">
        <v>19</v>
      </c>
      <c r="AL6" s="4">
        <f>MAX(L6:AK6)</f>
        <v>50</v>
      </c>
      <c r="AM6" s="5">
        <f aca="true" t="shared" si="0" ref="AM6:AM41">COUNTA(L6:AK6)</f>
        <v>4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 t="s">
        <v>300</v>
      </c>
      <c r="BC6" s="97">
        <v>67.698</v>
      </c>
    </row>
    <row r="7" spans="1:54" s="97" customFormat="1" ht="24.75" customHeight="1">
      <c r="A7" s="39">
        <f aca="true" t="shared" si="2" ref="A7:A41">A6+1</f>
        <v>2</v>
      </c>
      <c r="B7" s="51"/>
      <c r="C7" s="56"/>
      <c r="D7" s="150" t="s">
        <v>148</v>
      </c>
      <c r="E7" s="150" t="s">
        <v>147</v>
      </c>
      <c r="F7" s="58"/>
      <c r="G7" s="150" t="s">
        <v>120</v>
      </c>
      <c r="H7" s="39" t="str">
        <f>IF(COUNTA(AK7)&gt;0,IF(COUNTA(L7:AK7)&lt;classé,"Non","Oui"),"Non")</f>
        <v>Oui</v>
      </c>
      <c r="I7" s="14">
        <f>SUM(L7:AK7)-SUM(AN7:BA7)+K7</f>
        <v>116</v>
      </c>
      <c r="J7" s="117"/>
      <c r="K7" s="145">
        <f>COUNTIF(L$5:AK$5,$D7)*2</f>
        <v>0</v>
      </c>
      <c r="L7" s="15"/>
      <c r="M7" s="16"/>
      <c r="N7" s="54">
        <v>18</v>
      </c>
      <c r="O7" s="16">
        <v>26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32</v>
      </c>
      <c r="AK7" s="82">
        <v>40</v>
      </c>
      <c r="AL7" s="4">
        <f>MAX(L7:AK7)</f>
        <v>40</v>
      </c>
      <c r="AM7" s="5">
        <f t="shared" si="0"/>
        <v>4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</row>
    <row r="8" spans="1:54" s="97" customFormat="1" ht="24.75" customHeight="1">
      <c r="A8" s="39">
        <f t="shared" si="2"/>
        <v>3</v>
      </c>
      <c r="B8" s="51"/>
      <c r="C8" s="56"/>
      <c r="D8" s="150" t="s">
        <v>144</v>
      </c>
      <c r="E8" s="150" t="s">
        <v>145</v>
      </c>
      <c r="F8" s="58"/>
      <c r="G8" s="150" t="s">
        <v>146</v>
      </c>
      <c r="H8" s="39" t="str">
        <f>IF(COUNTA(AK8)&gt;0,IF(COUNTA(L8:AK8)&lt;classé,"Non","Oui"),"Non")</f>
        <v>Oui</v>
      </c>
      <c r="I8" s="14">
        <f>SUM(L8:AK8)-SUM(AN8:BA8)+K8</f>
        <v>105</v>
      </c>
      <c r="J8" s="117"/>
      <c r="K8" s="145">
        <f>COUNTIF(L$5:AK$5,$D8)*2</f>
        <v>0</v>
      </c>
      <c r="L8" s="15"/>
      <c r="M8" s="16"/>
      <c r="N8" s="54">
        <v>19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22</v>
      </c>
      <c r="AK8" s="82">
        <v>32</v>
      </c>
      <c r="AL8" s="4">
        <f>MAX(L8:AK8)</f>
        <v>32</v>
      </c>
      <c r="AM8" s="5">
        <f t="shared" si="0"/>
        <v>4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</row>
    <row r="9" spans="1:54" s="97" customFormat="1" ht="24.75" customHeight="1" thickBot="1">
      <c r="A9" s="169">
        <f t="shared" si="2"/>
        <v>4</v>
      </c>
      <c r="B9" s="170"/>
      <c r="C9" s="214"/>
      <c r="D9" s="172" t="s">
        <v>138</v>
      </c>
      <c r="E9" s="172" t="s">
        <v>139</v>
      </c>
      <c r="F9" s="173"/>
      <c r="G9" s="172" t="s">
        <v>140</v>
      </c>
      <c r="H9" s="169" t="str">
        <f>IF(COUNTA(AK9)&gt;0,IF(COUNTA(L9:AK9)&lt;classé,"Non","Oui"),"Non")</f>
        <v>Oui</v>
      </c>
      <c r="I9" s="174">
        <f>SUM(L9:AK9)-SUM(AN9:BA9)+K9</f>
        <v>93</v>
      </c>
      <c r="J9" s="175"/>
      <c r="K9" s="176">
        <f>COUNTIF(L$5:AK$5,$D9)*2</f>
        <v>0</v>
      </c>
      <c r="L9" s="177"/>
      <c r="M9" s="178"/>
      <c r="N9" s="179">
        <v>32</v>
      </c>
      <c r="O9" s="178">
        <v>19</v>
      </c>
      <c r="P9" s="179"/>
      <c r="Q9" s="180"/>
      <c r="R9" s="181"/>
      <c r="S9" s="178"/>
      <c r="T9" s="181"/>
      <c r="U9" s="180"/>
      <c r="V9" s="181"/>
      <c r="W9" s="178"/>
      <c r="X9" s="181"/>
      <c r="Y9" s="178"/>
      <c r="Z9" s="181"/>
      <c r="AA9" s="180"/>
      <c r="AB9" s="181"/>
      <c r="AC9" s="178"/>
      <c r="AD9" s="179"/>
      <c r="AE9" s="180"/>
      <c r="AF9" s="181"/>
      <c r="AG9" s="178"/>
      <c r="AH9" s="181"/>
      <c r="AI9" s="178"/>
      <c r="AJ9" s="180">
        <v>20</v>
      </c>
      <c r="AK9" s="182">
        <v>22</v>
      </c>
      <c r="AL9" s="4">
        <f>MAX(L9:AK9)</f>
        <v>32</v>
      </c>
      <c r="AM9" s="5">
        <f t="shared" si="0"/>
        <v>4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</row>
    <row r="10" spans="1:54" s="97" customFormat="1" ht="24.75" customHeight="1">
      <c r="A10" s="188">
        <f t="shared" si="2"/>
        <v>5</v>
      </c>
      <c r="B10" s="183"/>
      <c r="C10" s="184"/>
      <c r="D10" s="185" t="s">
        <v>42</v>
      </c>
      <c r="E10" s="185" t="s">
        <v>43</v>
      </c>
      <c r="F10" s="186"/>
      <c r="G10" s="187" t="s">
        <v>38</v>
      </c>
      <c r="H10" s="188" t="str">
        <f>IF(COUNTA(AK10)&gt;0,IF(COUNTA(L10:AK10)&lt;classé,"Non","Oui"),"Non")</f>
        <v>Non</v>
      </c>
      <c r="I10" s="189">
        <f>SUM(L10:AK10)-SUM(AN10:BA10)+K10</f>
        <v>126</v>
      </c>
      <c r="J10" s="190"/>
      <c r="K10" s="190">
        <f>COUNTIF(L$5:AK$5,$D10)*2</f>
        <v>0</v>
      </c>
      <c r="L10" s="191">
        <v>32</v>
      </c>
      <c r="M10" s="192">
        <v>50</v>
      </c>
      <c r="N10" s="193">
        <v>26</v>
      </c>
      <c r="O10" s="192">
        <v>18</v>
      </c>
      <c r="P10" s="193"/>
      <c r="Q10" s="194"/>
      <c r="R10" s="195"/>
      <c r="S10" s="192"/>
      <c r="T10" s="195"/>
      <c r="U10" s="194"/>
      <c r="V10" s="195"/>
      <c r="W10" s="192"/>
      <c r="X10" s="195"/>
      <c r="Y10" s="192"/>
      <c r="Z10" s="195"/>
      <c r="AA10" s="194"/>
      <c r="AB10" s="195"/>
      <c r="AC10" s="192"/>
      <c r="AD10" s="193"/>
      <c r="AE10" s="194"/>
      <c r="AF10" s="195"/>
      <c r="AG10" s="192"/>
      <c r="AH10" s="195"/>
      <c r="AI10" s="192"/>
      <c r="AJ10" s="194"/>
      <c r="AK10" s="196"/>
      <c r="AL10" s="4">
        <f>MAX(L10:AK10)</f>
        <v>50</v>
      </c>
      <c r="AM10" s="5">
        <f t="shared" si="0"/>
        <v>4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</row>
    <row r="11" spans="1:54" s="97" customFormat="1" ht="24.75" customHeight="1">
      <c r="A11" s="201">
        <f>A10+1</f>
        <v>6</v>
      </c>
      <c r="B11" s="197"/>
      <c r="C11" s="213"/>
      <c r="D11" s="210" t="s">
        <v>36</v>
      </c>
      <c r="E11" s="210" t="s">
        <v>37</v>
      </c>
      <c r="F11" s="200"/>
      <c r="G11" s="210" t="s">
        <v>38</v>
      </c>
      <c r="H11" s="201" t="str">
        <f>IF(COUNTA(AK11)&gt;0,IF(COUNTA(L11:AK11)&lt;classé,"Non","Oui"),"Non")</f>
        <v>Non</v>
      </c>
      <c r="I11" s="202">
        <f>SUM(L11:AK11)-SUM(AN11:BA11)+K11</f>
        <v>126</v>
      </c>
      <c r="J11" s="203"/>
      <c r="K11" s="203">
        <f>COUNTIF(L$5:AK$5,$D11)*2</f>
        <v>0</v>
      </c>
      <c r="L11" s="204">
        <v>50</v>
      </c>
      <c r="M11" s="205">
        <v>32</v>
      </c>
      <c r="N11" s="206">
        <v>22</v>
      </c>
      <c r="O11" s="205">
        <v>22</v>
      </c>
      <c r="P11" s="206"/>
      <c r="Q11" s="207"/>
      <c r="R11" s="208"/>
      <c r="S11" s="205"/>
      <c r="T11" s="208"/>
      <c r="U11" s="207"/>
      <c r="V11" s="208"/>
      <c r="W11" s="205"/>
      <c r="X11" s="208"/>
      <c r="Y11" s="205"/>
      <c r="Z11" s="208"/>
      <c r="AA11" s="207"/>
      <c r="AB11" s="208"/>
      <c r="AC11" s="205"/>
      <c r="AD11" s="206"/>
      <c r="AE11" s="207"/>
      <c r="AF11" s="208"/>
      <c r="AG11" s="205"/>
      <c r="AH11" s="208"/>
      <c r="AI11" s="205"/>
      <c r="AJ11" s="207"/>
      <c r="AK11" s="209"/>
      <c r="AL11" s="4">
        <f>MAX(L11:AK11)</f>
        <v>50</v>
      </c>
      <c r="AM11" s="5">
        <f t="shared" si="0"/>
        <v>4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</row>
    <row r="12" spans="1:54" s="97" customFormat="1" ht="24.75" customHeight="1">
      <c r="A12" s="201">
        <f>A11+1</f>
        <v>7</v>
      </c>
      <c r="B12" s="197"/>
      <c r="C12" s="213"/>
      <c r="D12" s="199" t="s">
        <v>201</v>
      </c>
      <c r="E12" s="199" t="s">
        <v>202</v>
      </c>
      <c r="F12" s="200"/>
      <c r="G12" s="199" t="s">
        <v>120</v>
      </c>
      <c r="H12" s="201" t="str">
        <f>IF(COUNTA(AK12)&gt;0,IF(COUNTA(L12:AK12)&lt;classé,"Non","Oui"),"Non")</f>
        <v>Non</v>
      </c>
      <c r="I12" s="202">
        <f>SUM(L12:AK12)-SUM(AN12:BA12)+K12</f>
        <v>102</v>
      </c>
      <c r="J12" s="203"/>
      <c r="K12" s="203">
        <f>COUNTIF(L$5:AK$5,$D12)*2</f>
        <v>2</v>
      </c>
      <c r="L12" s="204"/>
      <c r="M12" s="205"/>
      <c r="N12" s="206"/>
      <c r="O12" s="205"/>
      <c r="P12" s="206"/>
      <c r="Q12" s="207"/>
      <c r="R12" s="208"/>
      <c r="S12" s="205"/>
      <c r="T12" s="208"/>
      <c r="U12" s="207"/>
      <c r="V12" s="208"/>
      <c r="W12" s="205"/>
      <c r="X12" s="208"/>
      <c r="Y12" s="205"/>
      <c r="Z12" s="208"/>
      <c r="AA12" s="207"/>
      <c r="AB12" s="208"/>
      <c r="AC12" s="205"/>
      <c r="AD12" s="206"/>
      <c r="AE12" s="207"/>
      <c r="AF12" s="208"/>
      <c r="AG12" s="205"/>
      <c r="AH12" s="208"/>
      <c r="AI12" s="205"/>
      <c r="AJ12" s="207">
        <v>50</v>
      </c>
      <c r="AK12" s="209">
        <v>50</v>
      </c>
      <c r="AL12" s="4">
        <f>MAX(L12:AK12)</f>
        <v>50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</row>
    <row r="13" spans="1:54" s="97" customFormat="1" ht="24.75" customHeight="1">
      <c r="A13" s="201">
        <f>A12+1</f>
        <v>8</v>
      </c>
      <c r="B13" s="197"/>
      <c r="C13" s="198"/>
      <c r="D13" s="210" t="s">
        <v>39</v>
      </c>
      <c r="E13" s="212" t="s">
        <v>40</v>
      </c>
      <c r="F13" s="211"/>
      <c r="G13" s="212" t="s">
        <v>41</v>
      </c>
      <c r="H13" s="201" t="str">
        <f>IF(COUNTA(AK13)&gt;0,IF(COUNTA(L13:AK13)&lt;classé,"Non","Oui"),"Non")</f>
        <v>Non</v>
      </c>
      <c r="I13" s="202">
        <f>SUM(L13:AK13)-SUM(AN13:BA13)+K13</f>
        <v>82</v>
      </c>
      <c r="J13" s="203"/>
      <c r="K13" s="203">
        <f>COUNTIF(L$5:AK$5,$D13)*2</f>
        <v>2</v>
      </c>
      <c r="L13" s="204">
        <v>40</v>
      </c>
      <c r="M13" s="205">
        <v>40</v>
      </c>
      <c r="N13" s="206"/>
      <c r="O13" s="205"/>
      <c r="P13" s="206"/>
      <c r="Q13" s="207"/>
      <c r="R13" s="208"/>
      <c r="S13" s="205"/>
      <c r="T13" s="208"/>
      <c r="U13" s="207"/>
      <c r="V13" s="208"/>
      <c r="W13" s="205"/>
      <c r="X13" s="208"/>
      <c r="Y13" s="205"/>
      <c r="Z13" s="208"/>
      <c r="AA13" s="207"/>
      <c r="AB13" s="208"/>
      <c r="AC13" s="205"/>
      <c r="AD13" s="206"/>
      <c r="AE13" s="207"/>
      <c r="AF13" s="208"/>
      <c r="AG13" s="205"/>
      <c r="AH13" s="208"/>
      <c r="AI13" s="205"/>
      <c r="AJ13" s="207"/>
      <c r="AK13" s="209"/>
      <c r="AL13" s="4">
        <f>MAX(L13:AK13)</f>
        <v>40</v>
      </c>
      <c r="AM13" s="5">
        <f t="shared" si="0"/>
        <v>2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</row>
    <row r="14" spans="1:54" s="97" customFormat="1" ht="24.75" customHeight="1">
      <c r="A14" s="201">
        <f t="shared" si="2"/>
        <v>9</v>
      </c>
      <c r="B14" s="197"/>
      <c r="C14" s="213"/>
      <c r="D14" s="199" t="s">
        <v>137</v>
      </c>
      <c r="E14" s="199" t="s">
        <v>136</v>
      </c>
      <c r="F14" s="200"/>
      <c r="G14" s="199" t="s">
        <v>135</v>
      </c>
      <c r="H14" s="201" t="str">
        <f>IF(COUNTA(AK14)&gt;0,IF(COUNTA(L14:AK14)&lt;classé,"Non","Oui"),"Non")</f>
        <v>Non</v>
      </c>
      <c r="I14" s="202">
        <f>SUM(L14:AK14)-SUM(AN14:BA14)+K14</f>
        <v>80</v>
      </c>
      <c r="J14" s="203"/>
      <c r="K14" s="203">
        <f>COUNTIF(L$5:AK$5,$D14)*2</f>
        <v>0</v>
      </c>
      <c r="L14" s="204"/>
      <c r="M14" s="205"/>
      <c r="N14" s="206">
        <v>40</v>
      </c>
      <c r="O14" s="205">
        <v>40</v>
      </c>
      <c r="P14" s="206"/>
      <c r="Q14" s="207"/>
      <c r="R14" s="208"/>
      <c r="S14" s="205"/>
      <c r="T14" s="208"/>
      <c r="U14" s="207"/>
      <c r="V14" s="208"/>
      <c r="W14" s="205"/>
      <c r="X14" s="208"/>
      <c r="Y14" s="205"/>
      <c r="Z14" s="208"/>
      <c r="AA14" s="207"/>
      <c r="AB14" s="208"/>
      <c r="AC14" s="205"/>
      <c r="AD14" s="206"/>
      <c r="AE14" s="207"/>
      <c r="AF14" s="208"/>
      <c r="AG14" s="205"/>
      <c r="AH14" s="208"/>
      <c r="AI14" s="205"/>
      <c r="AJ14" s="207"/>
      <c r="AK14" s="209"/>
      <c r="AL14" s="4">
        <f>MAX(L14:AK14)</f>
        <v>40</v>
      </c>
      <c r="AM14" s="5">
        <f t="shared" si="0"/>
        <v>2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</row>
    <row r="15" spans="1:54" s="97" customFormat="1" ht="24.75" customHeight="1">
      <c r="A15" s="201">
        <f t="shared" si="2"/>
        <v>10</v>
      </c>
      <c r="B15" s="197"/>
      <c r="C15" s="198"/>
      <c r="D15" s="199" t="s">
        <v>203</v>
      </c>
      <c r="E15" s="199" t="s">
        <v>204</v>
      </c>
      <c r="F15" s="200"/>
      <c r="G15" s="199" t="s">
        <v>120</v>
      </c>
      <c r="H15" s="201" t="str">
        <f>IF(COUNTA(AK15)&gt;0,IF(COUNTA(L15:AK15)&lt;classé,"Non","Oui"),"Non")</f>
        <v>Non</v>
      </c>
      <c r="I15" s="202">
        <f>SUM(L15:AK15)-SUM(AN15:BA15)+K15</f>
        <v>52</v>
      </c>
      <c r="J15" s="203"/>
      <c r="K15" s="203">
        <f>COUNTIF(L$5:AK$5,$D15)*2</f>
        <v>0</v>
      </c>
      <c r="L15" s="204"/>
      <c r="M15" s="205"/>
      <c r="N15" s="206"/>
      <c r="O15" s="205"/>
      <c r="P15" s="206"/>
      <c r="Q15" s="207"/>
      <c r="R15" s="208"/>
      <c r="S15" s="205"/>
      <c r="T15" s="208"/>
      <c r="U15" s="207"/>
      <c r="V15" s="208"/>
      <c r="W15" s="205"/>
      <c r="X15" s="208"/>
      <c r="Y15" s="205"/>
      <c r="Z15" s="208"/>
      <c r="AA15" s="207"/>
      <c r="AB15" s="208"/>
      <c r="AC15" s="205"/>
      <c r="AD15" s="206"/>
      <c r="AE15" s="207"/>
      <c r="AF15" s="208"/>
      <c r="AG15" s="205"/>
      <c r="AH15" s="208"/>
      <c r="AI15" s="205"/>
      <c r="AJ15" s="207">
        <v>26</v>
      </c>
      <c r="AK15" s="209">
        <v>26</v>
      </c>
      <c r="AL15" s="4">
        <f>MAX(L15:AK15)</f>
        <v>26</v>
      </c>
      <c r="AM15" s="5">
        <f t="shared" si="0"/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</row>
    <row r="16" spans="1:54" s="97" customFormat="1" ht="24.75" customHeight="1">
      <c r="A16" s="188">
        <f t="shared" si="2"/>
        <v>11</v>
      </c>
      <c r="B16" s="197"/>
      <c r="C16" s="216"/>
      <c r="D16" s="199" t="s">
        <v>143</v>
      </c>
      <c r="E16" s="199" t="s">
        <v>142</v>
      </c>
      <c r="F16" s="200"/>
      <c r="G16" s="199" t="s">
        <v>141</v>
      </c>
      <c r="H16" s="201" t="str">
        <f>IF(COUNTA(AK16)&gt;0,IF(COUNTA(L16:AK16)&lt;classé,"Non","Oui"),"Non")</f>
        <v>Non</v>
      </c>
      <c r="I16" s="202">
        <f>SUM(L16:AK16)-SUM(AN16:BA16)+K16</f>
        <v>40</v>
      </c>
      <c r="J16" s="190"/>
      <c r="K16" s="203">
        <f>COUNTIF(L$5:AK$5,$D16)*2</f>
        <v>0</v>
      </c>
      <c r="L16" s="191"/>
      <c r="M16" s="205"/>
      <c r="N16" s="193">
        <v>20</v>
      </c>
      <c r="O16" s="192">
        <v>20</v>
      </c>
      <c r="P16" s="193"/>
      <c r="Q16" s="194"/>
      <c r="R16" s="195"/>
      <c r="S16" s="192"/>
      <c r="T16" s="195"/>
      <c r="U16" s="194"/>
      <c r="V16" s="195"/>
      <c r="W16" s="192"/>
      <c r="X16" s="195"/>
      <c r="Y16" s="192"/>
      <c r="Z16" s="195"/>
      <c r="AA16" s="194"/>
      <c r="AB16" s="195"/>
      <c r="AC16" s="192"/>
      <c r="AD16" s="193"/>
      <c r="AE16" s="194"/>
      <c r="AF16" s="195"/>
      <c r="AG16" s="192"/>
      <c r="AH16" s="195"/>
      <c r="AI16" s="192"/>
      <c r="AJ16" s="194"/>
      <c r="AK16" s="196"/>
      <c r="AL16" s="4">
        <f>MAX(L16:AK16)</f>
        <v>20</v>
      </c>
      <c r="AM16" s="5">
        <f t="shared" si="0"/>
        <v>2</v>
      </c>
      <c r="AN16" s="94">
        <f aca="true" t="shared" si="3" ref="AN16:BA41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</row>
    <row r="17" spans="1:54" s="97" customFormat="1" ht="24.75" customHeight="1">
      <c r="A17" s="188">
        <f t="shared" si="2"/>
        <v>12</v>
      </c>
      <c r="B17" s="197"/>
      <c r="C17" s="184"/>
      <c r="D17" s="199" t="s">
        <v>198</v>
      </c>
      <c r="E17" s="199" t="s">
        <v>163</v>
      </c>
      <c r="F17" s="200"/>
      <c r="G17" s="199" t="s">
        <v>62</v>
      </c>
      <c r="H17" s="201" t="str">
        <f>IF(COUNTA(AK17)&gt;0,IF(COUNTA(L17:AK17)&lt;classé,"Non","Oui"),"Non")</f>
        <v>Non</v>
      </c>
      <c r="I17" s="202">
        <f>SUM(L17:AK17)-SUM(AN17:BA17)+K17</f>
        <v>39</v>
      </c>
      <c r="J17" s="190"/>
      <c r="K17" s="203">
        <f>COUNTIF(L$5:AK$5,$D17)*2</f>
        <v>0</v>
      </c>
      <c r="L17" s="191"/>
      <c r="M17" s="205"/>
      <c r="N17" s="193"/>
      <c r="O17" s="192"/>
      <c r="P17" s="193"/>
      <c r="Q17" s="194"/>
      <c r="R17" s="195"/>
      <c r="S17" s="192"/>
      <c r="T17" s="195"/>
      <c r="U17" s="194"/>
      <c r="V17" s="195"/>
      <c r="W17" s="192"/>
      <c r="X17" s="195"/>
      <c r="Y17" s="192"/>
      <c r="Z17" s="195"/>
      <c r="AA17" s="194"/>
      <c r="AB17" s="195"/>
      <c r="AC17" s="192"/>
      <c r="AD17" s="193"/>
      <c r="AE17" s="194"/>
      <c r="AF17" s="195"/>
      <c r="AG17" s="192"/>
      <c r="AH17" s="195"/>
      <c r="AI17" s="192"/>
      <c r="AJ17" s="194">
        <v>19</v>
      </c>
      <c r="AK17" s="196">
        <v>20</v>
      </c>
      <c r="AL17" s="4">
        <f>MAX(L17:AK17)</f>
        <v>20</v>
      </c>
      <c r="AM17" s="5">
        <f t="shared" si="0"/>
        <v>2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</row>
    <row r="18" spans="1:54" s="97" customFormat="1" ht="24.75" customHeight="1" thickBot="1">
      <c r="A18" s="188">
        <f t="shared" si="2"/>
        <v>13</v>
      </c>
      <c r="B18" s="197"/>
      <c r="C18" s="184"/>
      <c r="D18" s="199" t="s">
        <v>205</v>
      </c>
      <c r="E18" s="199" t="s">
        <v>79</v>
      </c>
      <c r="F18" s="200"/>
      <c r="G18" s="199" t="s">
        <v>86</v>
      </c>
      <c r="H18" s="201" t="str">
        <f>IF(COUNTA(AK18)&gt;0,IF(COUNTA(L18:AK18)&lt;classé,"Non","Oui"),"Non")</f>
        <v>Non</v>
      </c>
      <c r="I18" s="202">
        <f>SUM(L18:AK18)-SUM(AN18:BA18)+K18</f>
        <v>36</v>
      </c>
      <c r="J18" s="190"/>
      <c r="K18" s="203">
        <f>COUNTIF(L$5:AK$5,$D18)*2</f>
        <v>0</v>
      </c>
      <c r="L18" s="191"/>
      <c r="M18" s="205"/>
      <c r="N18" s="193"/>
      <c r="O18" s="192"/>
      <c r="P18" s="193"/>
      <c r="Q18" s="194"/>
      <c r="R18" s="195"/>
      <c r="S18" s="192"/>
      <c r="T18" s="195"/>
      <c r="U18" s="194"/>
      <c r="V18" s="195"/>
      <c r="W18" s="192"/>
      <c r="X18" s="195"/>
      <c r="Y18" s="192"/>
      <c r="Z18" s="195"/>
      <c r="AA18" s="194"/>
      <c r="AB18" s="195"/>
      <c r="AC18" s="192"/>
      <c r="AD18" s="193"/>
      <c r="AE18" s="194"/>
      <c r="AF18" s="195"/>
      <c r="AG18" s="192"/>
      <c r="AH18" s="195"/>
      <c r="AI18" s="192"/>
      <c r="AJ18" s="194">
        <v>18</v>
      </c>
      <c r="AK18" s="196">
        <v>18</v>
      </c>
      <c r="AL18" s="4">
        <f>MAX(L18:AK18)</f>
        <v>18</v>
      </c>
      <c r="AM18" s="5">
        <f t="shared" si="0"/>
        <v>2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</row>
    <row r="19" spans="1:54" s="97" customFormat="1" ht="24.75" customHeight="1" hidden="1">
      <c r="A19" s="62">
        <f t="shared" si="2"/>
        <v>14</v>
      </c>
      <c r="B19" s="51"/>
      <c r="C19" s="71"/>
      <c r="D19" s="150"/>
      <c r="E19" s="150"/>
      <c r="F19" s="58"/>
      <c r="G19" s="150"/>
      <c r="H19" s="39" t="str">
        <f>IF(COUNTA(AK19)&gt;0,IF(COUNTA(L19:AK19)&lt;classé,"Non","Oui"),"Non")</f>
        <v>Non</v>
      </c>
      <c r="I19" s="14">
        <f>SUM(L19:AK19)-SUM(AN19:BA19)+K19</f>
        <v>0</v>
      </c>
      <c r="J19" s="124"/>
      <c r="K19" s="145">
        <f>COUNTIF(L$5:AK$5,$D19)*2</f>
        <v>0</v>
      </c>
      <c r="L19" s="70"/>
      <c r="M19" s="16"/>
      <c r="N19" s="65"/>
      <c r="O19" s="64"/>
      <c r="P19" s="65"/>
      <c r="Q19" s="66"/>
      <c r="R19" s="67"/>
      <c r="S19" s="64"/>
      <c r="T19" s="67"/>
      <c r="U19" s="66"/>
      <c r="V19" s="67"/>
      <c r="W19" s="64"/>
      <c r="X19" s="67"/>
      <c r="Y19" s="64"/>
      <c r="Z19" s="67"/>
      <c r="AA19" s="66"/>
      <c r="AB19" s="67"/>
      <c r="AC19" s="64"/>
      <c r="AD19" s="65"/>
      <c r="AE19" s="66"/>
      <c r="AF19" s="67"/>
      <c r="AG19" s="64"/>
      <c r="AH19" s="67"/>
      <c r="AI19" s="64"/>
      <c r="AJ19" s="66"/>
      <c r="AK19" s="83"/>
      <c r="AL19" s="4">
        <f>MAX(L19:AK19)</f>
        <v>0</v>
      </c>
      <c r="AM19" s="5">
        <f t="shared" si="0"/>
        <v>0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</row>
    <row r="20" spans="1:54" s="97" customFormat="1" ht="24.75" customHeight="1" hidden="1">
      <c r="A20" s="62">
        <f t="shared" si="2"/>
        <v>15</v>
      </c>
      <c r="B20" s="51"/>
      <c r="C20" s="71"/>
      <c r="D20" s="150"/>
      <c r="E20" s="150"/>
      <c r="F20" s="58"/>
      <c r="G20" s="150"/>
      <c r="H20" s="39" t="str">
        <f>IF(COUNTA(AK20)&gt;0,IF(COUNTA(L20:AK20)&lt;classé,"Non","Oui"),"Non")</f>
        <v>Non</v>
      </c>
      <c r="I20" s="14">
        <f>SUM(L20:AK20)-SUM(AN20:BA20)+K20</f>
        <v>0</v>
      </c>
      <c r="J20" s="124"/>
      <c r="K20" s="145">
        <f>COUNTIF(L$5:AK$5,$D20)*2</f>
        <v>0</v>
      </c>
      <c r="L20" s="70"/>
      <c r="M20" s="16"/>
      <c r="N20" s="65"/>
      <c r="O20" s="64"/>
      <c r="P20" s="65"/>
      <c r="Q20" s="66"/>
      <c r="R20" s="67"/>
      <c r="S20" s="64"/>
      <c r="T20" s="67"/>
      <c r="U20" s="66"/>
      <c r="V20" s="67"/>
      <c r="W20" s="64"/>
      <c r="X20" s="67"/>
      <c r="Y20" s="64"/>
      <c r="Z20" s="67"/>
      <c r="AA20" s="66"/>
      <c r="AB20" s="67"/>
      <c r="AC20" s="64"/>
      <c r="AD20" s="65"/>
      <c r="AE20" s="66"/>
      <c r="AF20" s="67"/>
      <c r="AG20" s="64"/>
      <c r="AH20" s="67"/>
      <c r="AI20" s="64"/>
      <c r="AJ20" s="66"/>
      <c r="AK20" s="83"/>
      <c r="AL20" s="4">
        <f>MAX(L20:AK20)</f>
        <v>0</v>
      </c>
      <c r="AM20" s="5">
        <f t="shared" si="0"/>
        <v>0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</row>
    <row r="21" spans="1:54" s="97" customFormat="1" ht="24.75" customHeight="1" hidden="1">
      <c r="A21" s="62">
        <f t="shared" si="2"/>
        <v>16</v>
      </c>
      <c r="B21" s="51"/>
      <c r="C21" s="71"/>
      <c r="D21" s="150"/>
      <c r="E21" s="150"/>
      <c r="F21" s="58"/>
      <c r="G21" s="150"/>
      <c r="H21" s="39" t="str">
        <f>IF(COUNTA(AK21)&gt;0,IF(COUNTA(L21:AK21)&lt;classé,"Non","Oui"),"Non")</f>
        <v>Non</v>
      </c>
      <c r="I21" s="14">
        <f>SUM(L21:AK21)-SUM(AN21:BA21)+K21</f>
        <v>0</v>
      </c>
      <c r="J21" s="124"/>
      <c r="K21" s="145">
        <f>COUNTIF(L$5:AK$5,$D21)*2</f>
        <v>0</v>
      </c>
      <c r="L21" s="70"/>
      <c r="M21" s="16"/>
      <c r="N21" s="65"/>
      <c r="O21" s="64"/>
      <c r="P21" s="65"/>
      <c r="Q21" s="66"/>
      <c r="R21" s="67"/>
      <c r="S21" s="64"/>
      <c r="T21" s="67"/>
      <c r="U21" s="66"/>
      <c r="V21" s="67"/>
      <c r="W21" s="64"/>
      <c r="X21" s="67"/>
      <c r="Y21" s="64"/>
      <c r="Z21" s="67"/>
      <c r="AA21" s="66"/>
      <c r="AB21" s="67"/>
      <c r="AC21" s="64"/>
      <c r="AD21" s="65"/>
      <c r="AE21" s="66"/>
      <c r="AF21" s="67"/>
      <c r="AG21" s="64"/>
      <c r="AH21" s="67"/>
      <c r="AI21" s="64"/>
      <c r="AJ21" s="66"/>
      <c r="AK21" s="83"/>
      <c r="AL21" s="4">
        <f>MAX(L21:AK21)</f>
        <v>0</v>
      </c>
      <c r="AM21" s="5">
        <f t="shared" si="0"/>
        <v>0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</row>
    <row r="22" spans="1:54" s="97" customFormat="1" ht="24.75" customHeight="1" hidden="1">
      <c r="A22" s="62">
        <f t="shared" si="2"/>
        <v>17</v>
      </c>
      <c r="B22" s="51"/>
      <c r="C22" s="71"/>
      <c r="D22" s="150"/>
      <c r="E22" s="150"/>
      <c r="F22" s="58"/>
      <c r="G22" s="150"/>
      <c r="H22" s="39" t="str">
        <f>IF(COUNTA(AK22)&gt;0,IF(COUNTA(L22:AK22)&lt;classé,"Non","Oui"),"Non")</f>
        <v>Non</v>
      </c>
      <c r="I22" s="14">
        <f>SUM(L22:AK22)-SUM(AN22:BA22)+K22</f>
        <v>0</v>
      </c>
      <c r="J22" s="124"/>
      <c r="K22" s="145">
        <f>COUNTIF(L$5:AK$5,$D22)*2</f>
        <v>0</v>
      </c>
      <c r="L22" s="70"/>
      <c r="M22" s="16"/>
      <c r="N22" s="65"/>
      <c r="O22" s="64"/>
      <c r="P22" s="65"/>
      <c r="Q22" s="66"/>
      <c r="R22" s="67"/>
      <c r="S22" s="64"/>
      <c r="T22" s="67"/>
      <c r="U22" s="66"/>
      <c r="V22" s="67"/>
      <c r="W22" s="64"/>
      <c r="X22" s="67"/>
      <c r="Y22" s="64"/>
      <c r="Z22" s="67"/>
      <c r="AA22" s="66"/>
      <c r="AB22" s="67"/>
      <c r="AC22" s="64"/>
      <c r="AD22" s="65"/>
      <c r="AE22" s="66"/>
      <c r="AF22" s="67"/>
      <c r="AG22" s="64"/>
      <c r="AH22" s="67"/>
      <c r="AI22" s="64"/>
      <c r="AJ22" s="66"/>
      <c r="AK22" s="83"/>
      <c r="AL22" s="4">
        <f>MAX(L22:AK22)</f>
        <v>0</v>
      </c>
      <c r="AM22" s="5">
        <f t="shared" si="0"/>
        <v>0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</row>
    <row r="23" spans="1:54" s="97" customFormat="1" ht="24.75" customHeight="1" hidden="1">
      <c r="A23" s="62">
        <f t="shared" si="2"/>
        <v>18</v>
      </c>
      <c r="B23" s="51"/>
      <c r="C23" s="71"/>
      <c r="D23" s="150"/>
      <c r="E23" s="150"/>
      <c r="F23" s="58"/>
      <c r="G23" s="150"/>
      <c r="H23" s="39" t="str">
        <f>IF(COUNTA(AK23)&gt;0,IF(COUNTA(L23:AK23)&lt;classé,"Non","Oui"),"Non")</f>
        <v>Non</v>
      </c>
      <c r="I23" s="14">
        <f>SUM(L23:AK23)-SUM(AN23:BA23)+K23</f>
        <v>0</v>
      </c>
      <c r="J23" s="124"/>
      <c r="K23" s="145">
        <f>COUNTIF(L$5:AK$5,$D23)*2</f>
        <v>0</v>
      </c>
      <c r="L23" s="70"/>
      <c r="M23" s="16"/>
      <c r="N23" s="65"/>
      <c r="O23" s="64"/>
      <c r="P23" s="65"/>
      <c r="Q23" s="66"/>
      <c r="R23" s="67"/>
      <c r="S23" s="64"/>
      <c r="T23" s="67"/>
      <c r="U23" s="66"/>
      <c r="V23" s="67"/>
      <c r="W23" s="64"/>
      <c r="X23" s="67"/>
      <c r="Y23" s="64"/>
      <c r="Z23" s="67"/>
      <c r="AA23" s="66"/>
      <c r="AB23" s="67"/>
      <c r="AC23" s="64"/>
      <c r="AD23" s="65"/>
      <c r="AE23" s="66"/>
      <c r="AF23" s="67"/>
      <c r="AG23" s="64"/>
      <c r="AH23" s="67"/>
      <c r="AI23" s="64"/>
      <c r="AJ23" s="66"/>
      <c r="AK23" s="83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</row>
    <row r="24" spans="1:54" s="97" customFormat="1" ht="24.75" customHeight="1" hidden="1">
      <c r="A24" s="62">
        <f t="shared" si="2"/>
        <v>19</v>
      </c>
      <c r="B24" s="51"/>
      <c r="C24" s="71"/>
      <c r="D24" s="150"/>
      <c r="E24" s="150"/>
      <c r="F24" s="58"/>
      <c r="G24" s="150"/>
      <c r="H24" s="39" t="str">
        <f>IF(COUNTA(AK24)&gt;0,IF(COUNTA(L24:AK24)&lt;classé,"Non","Oui"),"Non")</f>
        <v>Non</v>
      </c>
      <c r="I24" s="14">
        <f>SUM(L24:AK24)-SUM(AN24:BA24)+K24</f>
        <v>0</v>
      </c>
      <c r="J24" s="124"/>
      <c r="K24" s="145">
        <f>COUNTIF(L$5:AK$5,$D24)*2</f>
        <v>0</v>
      </c>
      <c r="L24" s="70"/>
      <c r="M24" s="16"/>
      <c r="N24" s="65"/>
      <c r="O24" s="64"/>
      <c r="P24" s="65"/>
      <c r="Q24" s="66"/>
      <c r="R24" s="67"/>
      <c r="S24" s="64"/>
      <c r="T24" s="67"/>
      <c r="U24" s="66"/>
      <c r="V24" s="67"/>
      <c r="W24" s="64"/>
      <c r="X24" s="67"/>
      <c r="Y24" s="64"/>
      <c r="Z24" s="67"/>
      <c r="AA24" s="66"/>
      <c r="AB24" s="67"/>
      <c r="AC24" s="64"/>
      <c r="AD24" s="65"/>
      <c r="AE24" s="66"/>
      <c r="AF24" s="67"/>
      <c r="AG24" s="64"/>
      <c r="AH24" s="67"/>
      <c r="AI24" s="64"/>
      <c r="AJ24" s="66"/>
      <c r="AK24" s="83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</row>
    <row r="25" spans="1:54" s="97" customFormat="1" ht="24.75" customHeight="1" hidden="1">
      <c r="A25" s="62">
        <f t="shared" si="2"/>
        <v>20</v>
      </c>
      <c r="B25" s="51"/>
      <c r="C25" s="71"/>
      <c r="D25" s="150"/>
      <c r="E25" s="150"/>
      <c r="F25" s="58"/>
      <c r="G25" s="150"/>
      <c r="H25" s="39" t="str">
        <f>IF(COUNTA(AK25)&gt;0,IF(COUNTA(L25:AK25)&lt;classé,"Non","Oui"),"Non")</f>
        <v>Non</v>
      </c>
      <c r="I25" s="14">
        <f>SUM(L25:AK25)-SUM(AN25:BA25)+K25</f>
        <v>0</v>
      </c>
      <c r="J25" s="124"/>
      <c r="K25" s="145">
        <f>COUNTIF(L$5:AK$5,$D25)*2</f>
        <v>0</v>
      </c>
      <c r="L25" s="70"/>
      <c r="M25" s="16"/>
      <c r="N25" s="65"/>
      <c r="O25" s="64"/>
      <c r="P25" s="65"/>
      <c r="Q25" s="66"/>
      <c r="R25" s="67"/>
      <c r="S25" s="64"/>
      <c r="T25" s="67"/>
      <c r="U25" s="66"/>
      <c r="V25" s="67"/>
      <c r="W25" s="64"/>
      <c r="X25" s="67"/>
      <c r="Y25" s="64"/>
      <c r="Z25" s="67"/>
      <c r="AA25" s="66"/>
      <c r="AB25" s="67"/>
      <c r="AC25" s="64"/>
      <c r="AD25" s="65"/>
      <c r="AE25" s="66"/>
      <c r="AF25" s="67"/>
      <c r="AG25" s="64"/>
      <c r="AH25" s="67"/>
      <c r="AI25" s="64"/>
      <c r="AJ25" s="66"/>
      <c r="AK25" s="83"/>
      <c r="AL25" s="4">
        <f>MAX(L25:AK25)</f>
        <v>0</v>
      </c>
      <c r="AM25" s="5">
        <f aca="true" t="shared" si="4" ref="AM25:AM40">COUNTA(L25:AK25)</f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</row>
    <row r="26" spans="1:54" s="97" customFormat="1" ht="24.75" customHeight="1" hidden="1">
      <c r="A26" s="62">
        <f t="shared" si="2"/>
        <v>21</v>
      </c>
      <c r="B26" s="51"/>
      <c r="C26" s="71"/>
      <c r="D26" s="150"/>
      <c r="E26" s="150"/>
      <c r="F26" s="58"/>
      <c r="G26" s="150"/>
      <c r="H26" s="39" t="str">
        <f>IF(COUNTA(AK26)&gt;0,IF(COUNTA(L26:AK26)&lt;classé,"Non","Oui"),"Non")</f>
        <v>Non</v>
      </c>
      <c r="I26" s="14">
        <f>SUM(L26:AK26)-SUM(AN26:BA26)+K26</f>
        <v>0</v>
      </c>
      <c r="J26" s="124"/>
      <c r="K26" s="145">
        <f>COUNTIF(L$5:AK$5,$D26)*2</f>
        <v>0</v>
      </c>
      <c r="L26" s="70"/>
      <c r="M26" s="16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>MAX(L26:AK26)</f>
        <v>0</v>
      </c>
      <c r="AM26" s="5">
        <f t="shared" si="4"/>
        <v>0</v>
      </c>
      <c r="AN26" s="94">
        <f t="shared" si="3"/>
        <v>0</v>
      </c>
      <c r="AO26" s="4">
        <f t="shared" si="3"/>
        <v>0</v>
      </c>
      <c r="AP26" s="4">
        <f t="shared" si="3"/>
        <v>0</v>
      </c>
      <c r="AQ26" s="4">
        <f t="shared" si="3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95">
        <f t="shared" si="3"/>
        <v>0</v>
      </c>
      <c r="BB26" s="96"/>
    </row>
    <row r="27" spans="1:54" s="97" customFormat="1" ht="24.75" customHeight="1" hidden="1">
      <c r="A27" s="62">
        <f t="shared" si="2"/>
        <v>22</v>
      </c>
      <c r="B27" s="51"/>
      <c r="C27" s="71"/>
      <c r="D27" s="150"/>
      <c r="E27" s="150"/>
      <c r="F27" s="58"/>
      <c r="G27" s="150"/>
      <c r="H27" s="39" t="str">
        <f>IF(COUNTA(AK27)&gt;0,IF(COUNTA(L27:AK27)&lt;classé,"Non","Oui"),"Non")</f>
        <v>Non</v>
      </c>
      <c r="I27" s="14">
        <f>SUM(L27:AK27)-SUM(AN27:BA27)+K27</f>
        <v>0</v>
      </c>
      <c r="J27" s="124"/>
      <c r="K27" s="145">
        <f>COUNTIF(L$5:AK$5,$D27)*2</f>
        <v>0</v>
      </c>
      <c r="L27" s="70"/>
      <c r="M27" s="16"/>
      <c r="N27" s="65"/>
      <c r="O27" s="64"/>
      <c r="P27" s="65"/>
      <c r="Q27" s="66"/>
      <c r="R27" s="67"/>
      <c r="S27" s="64"/>
      <c r="T27" s="67"/>
      <c r="U27" s="66"/>
      <c r="V27" s="67"/>
      <c r="W27" s="64"/>
      <c r="X27" s="67"/>
      <c r="Y27" s="64"/>
      <c r="Z27" s="67"/>
      <c r="AA27" s="66"/>
      <c r="AB27" s="67"/>
      <c r="AC27" s="64"/>
      <c r="AD27" s="65"/>
      <c r="AE27" s="66"/>
      <c r="AF27" s="67"/>
      <c r="AG27" s="64"/>
      <c r="AH27" s="67"/>
      <c r="AI27" s="64"/>
      <c r="AJ27" s="66"/>
      <c r="AK27" s="83"/>
      <c r="AL27" s="4">
        <f>MAX(L27:AK27)</f>
        <v>0</v>
      </c>
      <c r="AM27" s="5">
        <f t="shared" si="4"/>
        <v>0</v>
      </c>
      <c r="AN27" s="94">
        <f t="shared" si="3"/>
        <v>0</v>
      </c>
      <c r="AO27" s="4">
        <f t="shared" si="3"/>
        <v>0</v>
      </c>
      <c r="AP27" s="4">
        <f t="shared" si="3"/>
        <v>0</v>
      </c>
      <c r="AQ27" s="4">
        <f t="shared" si="3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95">
        <f t="shared" si="3"/>
        <v>0</v>
      </c>
      <c r="BB27" s="96"/>
    </row>
    <row r="28" spans="1:54" s="97" customFormat="1" ht="24.75" customHeight="1" hidden="1">
      <c r="A28" s="62">
        <f t="shared" si="2"/>
        <v>23</v>
      </c>
      <c r="B28" s="51"/>
      <c r="C28" s="71"/>
      <c r="D28" s="150"/>
      <c r="E28" s="150"/>
      <c r="F28" s="58"/>
      <c r="G28" s="150"/>
      <c r="H28" s="39" t="str">
        <f>IF(COUNTA(AK28)&gt;0,IF(COUNTA(L28:AK28)&lt;classé,"Non","Oui"),"Non")</f>
        <v>Non</v>
      </c>
      <c r="I28" s="14">
        <f>SUM(L28:AK28)-SUM(AN28:BA28)+K28</f>
        <v>0</v>
      </c>
      <c r="J28" s="124"/>
      <c r="K28" s="145">
        <f>COUNTIF(L$5:AK$5,$D28)*2</f>
        <v>0</v>
      </c>
      <c r="L28" s="70"/>
      <c r="M28" s="16"/>
      <c r="N28" s="65"/>
      <c r="O28" s="64"/>
      <c r="P28" s="65"/>
      <c r="Q28" s="66"/>
      <c r="R28" s="67"/>
      <c r="S28" s="64"/>
      <c r="T28" s="67"/>
      <c r="U28" s="66"/>
      <c r="V28" s="67"/>
      <c r="W28" s="64"/>
      <c r="X28" s="67"/>
      <c r="Y28" s="64"/>
      <c r="Z28" s="67"/>
      <c r="AA28" s="66"/>
      <c r="AB28" s="67"/>
      <c r="AC28" s="64"/>
      <c r="AD28" s="65"/>
      <c r="AE28" s="66"/>
      <c r="AF28" s="67"/>
      <c r="AG28" s="64"/>
      <c r="AH28" s="67"/>
      <c r="AI28" s="64"/>
      <c r="AJ28" s="66"/>
      <c r="AK28" s="83"/>
      <c r="AL28" s="4">
        <f>MAX(L28:AK28)</f>
        <v>0</v>
      </c>
      <c r="AM28" s="5">
        <f t="shared" si="4"/>
        <v>0</v>
      </c>
      <c r="AN28" s="9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95">
        <f t="shared" si="3"/>
        <v>0</v>
      </c>
      <c r="BB28" s="96"/>
    </row>
    <row r="29" spans="1:54" s="97" customFormat="1" ht="24.75" customHeight="1" hidden="1">
      <c r="A29" s="62">
        <f t="shared" si="2"/>
        <v>24</v>
      </c>
      <c r="B29" s="51"/>
      <c r="C29" s="71"/>
      <c r="D29" s="150"/>
      <c r="E29" s="150"/>
      <c r="F29" s="58"/>
      <c r="G29" s="150"/>
      <c r="H29" s="39" t="str">
        <f>IF(COUNTA(AK29)&gt;0,IF(COUNTA(L29:AK29)&lt;classé,"Non","Oui"),"Non")</f>
        <v>Non</v>
      </c>
      <c r="I29" s="14">
        <f>SUM(L29:AK29)-SUM(AN29:BA29)+K29</f>
        <v>0</v>
      </c>
      <c r="J29" s="124"/>
      <c r="K29" s="145">
        <f>COUNTIF(L$5:AK$5,$D29)*2</f>
        <v>0</v>
      </c>
      <c r="L29" s="70"/>
      <c r="M29" s="16"/>
      <c r="N29" s="65"/>
      <c r="O29" s="64"/>
      <c r="P29" s="65"/>
      <c r="Q29" s="66"/>
      <c r="R29" s="67"/>
      <c r="S29" s="64"/>
      <c r="T29" s="67"/>
      <c r="U29" s="66"/>
      <c r="V29" s="67"/>
      <c r="W29" s="64"/>
      <c r="X29" s="67"/>
      <c r="Y29" s="64"/>
      <c r="Z29" s="67"/>
      <c r="AA29" s="66"/>
      <c r="AB29" s="67"/>
      <c r="AC29" s="64"/>
      <c r="AD29" s="65"/>
      <c r="AE29" s="66"/>
      <c r="AF29" s="67"/>
      <c r="AG29" s="64"/>
      <c r="AH29" s="67"/>
      <c r="AI29" s="64"/>
      <c r="AJ29" s="66"/>
      <c r="AK29" s="83"/>
      <c r="AL29" s="4">
        <f>MAX(L29:AK29)</f>
        <v>0</v>
      </c>
      <c r="AM29" s="5">
        <f t="shared" si="4"/>
        <v>0</v>
      </c>
      <c r="AN29" s="9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95">
        <f t="shared" si="3"/>
        <v>0</v>
      </c>
      <c r="BB29" s="96"/>
    </row>
    <row r="30" spans="1:54" s="97" customFormat="1" ht="24.75" customHeight="1" hidden="1">
      <c r="A30" s="62">
        <f t="shared" si="2"/>
        <v>25</v>
      </c>
      <c r="B30" s="51"/>
      <c r="C30" s="71"/>
      <c r="D30" s="150"/>
      <c r="E30" s="150"/>
      <c r="F30" s="58"/>
      <c r="G30" s="150"/>
      <c r="H30" s="39" t="str">
        <f>IF(COUNTA(AK30)&gt;0,IF(COUNTA(L30:AK30)&lt;classé,"Non","Oui"),"Non")</f>
        <v>Non</v>
      </c>
      <c r="I30" s="14">
        <f>SUM(L30:AK30)-SUM(AN30:BA30)+K30</f>
        <v>0</v>
      </c>
      <c r="J30" s="124"/>
      <c r="K30" s="145">
        <f>COUNTIF(L$5:AK$5,$D30)*2</f>
        <v>0</v>
      </c>
      <c r="L30" s="70"/>
      <c r="M30" s="16"/>
      <c r="N30" s="65"/>
      <c r="O30" s="64"/>
      <c r="P30" s="65"/>
      <c r="Q30" s="66"/>
      <c r="R30" s="67"/>
      <c r="S30" s="64"/>
      <c r="T30" s="67"/>
      <c r="U30" s="66"/>
      <c r="V30" s="67"/>
      <c r="W30" s="64"/>
      <c r="X30" s="67"/>
      <c r="Y30" s="64"/>
      <c r="Z30" s="67"/>
      <c r="AA30" s="66"/>
      <c r="AB30" s="67"/>
      <c r="AC30" s="64"/>
      <c r="AD30" s="65"/>
      <c r="AE30" s="66"/>
      <c r="AF30" s="67"/>
      <c r="AG30" s="64"/>
      <c r="AH30" s="67"/>
      <c r="AI30" s="64"/>
      <c r="AJ30" s="66"/>
      <c r="AK30" s="83"/>
      <c r="AL30" s="4">
        <f>MAX(L30:AK30)</f>
        <v>0</v>
      </c>
      <c r="AM30" s="5">
        <f t="shared" si="4"/>
        <v>0</v>
      </c>
      <c r="AN30" s="9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95">
        <f t="shared" si="3"/>
        <v>0</v>
      </c>
      <c r="BB30" s="96"/>
    </row>
    <row r="31" spans="1:54" s="97" customFormat="1" ht="24.75" customHeight="1" hidden="1">
      <c r="A31" s="62">
        <f t="shared" si="2"/>
        <v>26</v>
      </c>
      <c r="B31" s="51"/>
      <c r="C31" s="71"/>
      <c r="D31" s="150"/>
      <c r="E31" s="150"/>
      <c r="F31" s="58"/>
      <c r="G31" s="150"/>
      <c r="H31" s="39" t="str">
        <f>IF(COUNTA(AK31)&gt;0,IF(COUNTA(L31:AK31)&lt;classé,"Non","Oui"),"Non")</f>
        <v>Non</v>
      </c>
      <c r="I31" s="14">
        <f>SUM(L31:AK31)-SUM(AN31:BA31)+K31</f>
        <v>0</v>
      </c>
      <c r="J31" s="124"/>
      <c r="K31" s="145">
        <f>COUNTIF(L$5:AK$5,$D31)*2</f>
        <v>0</v>
      </c>
      <c r="L31" s="70"/>
      <c r="M31" s="16"/>
      <c r="N31" s="65"/>
      <c r="O31" s="64"/>
      <c r="P31" s="65"/>
      <c r="Q31" s="66"/>
      <c r="R31" s="67"/>
      <c r="S31" s="64"/>
      <c r="T31" s="67"/>
      <c r="U31" s="66"/>
      <c r="V31" s="67"/>
      <c r="W31" s="64"/>
      <c r="X31" s="67"/>
      <c r="Y31" s="64"/>
      <c r="Z31" s="67"/>
      <c r="AA31" s="66"/>
      <c r="AB31" s="67"/>
      <c r="AC31" s="64"/>
      <c r="AD31" s="65"/>
      <c r="AE31" s="66"/>
      <c r="AF31" s="67"/>
      <c r="AG31" s="64"/>
      <c r="AH31" s="67"/>
      <c r="AI31" s="64"/>
      <c r="AJ31" s="66"/>
      <c r="AK31" s="83"/>
      <c r="AL31" s="4">
        <f>MAX(L31:AK31)</f>
        <v>0</v>
      </c>
      <c r="AM31" s="5">
        <f t="shared" si="4"/>
        <v>0</v>
      </c>
      <c r="AN31" s="94">
        <f t="shared" si="3"/>
        <v>0</v>
      </c>
      <c r="AO31" s="4">
        <f t="shared" si="3"/>
        <v>0</v>
      </c>
      <c r="AP31" s="4">
        <f t="shared" si="3"/>
        <v>0</v>
      </c>
      <c r="AQ31" s="4">
        <f t="shared" si="3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95">
        <f t="shared" si="3"/>
        <v>0</v>
      </c>
      <c r="BB31" s="96"/>
    </row>
    <row r="32" spans="1:54" s="97" customFormat="1" ht="24.75" customHeight="1" hidden="1">
      <c r="A32" s="62">
        <f t="shared" si="2"/>
        <v>27</v>
      </c>
      <c r="B32" s="51"/>
      <c r="C32" s="71"/>
      <c r="D32" s="150"/>
      <c r="E32" s="150"/>
      <c r="F32" s="58"/>
      <c r="G32" s="150"/>
      <c r="H32" s="39" t="str">
        <f>IF(COUNTA(AK32)&gt;0,IF(COUNTA(L32:AK32)&lt;classé,"Non","Oui"),"Non")</f>
        <v>Non</v>
      </c>
      <c r="I32" s="14">
        <f>SUM(L32:AK32)-SUM(AN32:BA32)+K32</f>
        <v>0</v>
      </c>
      <c r="J32" s="124"/>
      <c r="K32" s="145">
        <f>COUNTIF(L$5:AK$5,$D32)*2</f>
        <v>0</v>
      </c>
      <c r="L32" s="70"/>
      <c r="M32" s="16"/>
      <c r="N32" s="65"/>
      <c r="O32" s="64"/>
      <c r="P32" s="65"/>
      <c r="Q32" s="66"/>
      <c r="R32" s="67"/>
      <c r="S32" s="64"/>
      <c r="T32" s="67"/>
      <c r="U32" s="66"/>
      <c r="V32" s="67"/>
      <c r="W32" s="64"/>
      <c r="X32" s="67"/>
      <c r="Y32" s="64"/>
      <c r="Z32" s="67"/>
      <c r="AA32" s="66"/>
      <c r="AB32" s="67"/>
      <c r="AC32" s="64"/>
      <c r="AD32" s="65"/>
      <c r="AE32" s="66"/>
      <c r="AF32" s="67"/>
      <c r="AG32" s="64"/>
      <c r="AH32" s="67"/>
      <c r="AI32" s="64"/>
      <c r="AJ32" s="66"/>
      <c r="AK32" s="83"/>
      <c r="AL32" s="4">
        <f>MAX(L32:AK32)</f>
        <v>0</v>
      </c>
      <c r="AM32" s="5">
        <f t="shared" si="4"/>
        <v>0</v>
      </c>
      <c r="AN32" s="94">
        <f t="shared" si="3"/>
        <v>0</v>
      </c>
      <c r="AO32" s="4">
        <f t="shared" si="3"/>
        <v>0</v>
      </c>
      <c r="AP32" s="4">
        <f t="shared" si="3"/>
        <v>0</v>
      </c>
      <c r="AQ32" s="4">
        <f t="shared" si="3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0</v>
      </c>
      <c r="BA32" s="95">
        <f t="shared" si="3"/>
        <v>0</v>
      </c>
      <c r="BB32" s="96"/>
    </row>
    <row r="33" spans="1:54" s="97" customFormat="1" ht="24.75" customHeight="1" hidden="1">
      <c r="A33" s="62">
        <f t="shared" si="2"/>
        <v>28</v>
      </c>
      <c r="B33" s="51"/>
      <c r="C33" s="71"/>
      <c r="D33" s="150"/>
      <c r="E33" s="150"/>
      <c r="F33" s="58"/>
      <c r="G33" s="150"/>
      <c r="H33" s="39" t="str">
        <f>IF(COUNTA(AK33)&gt;0,IF(COUNTA(L33:AK33)&lt;classé,"Non","Oui"),"Non")</f>
        <v>Non</v>
      </c>
      <c r="I33" s="14">
        <f>SUM(L33:AK33)-SUM(AN33:BA33)+K33</f>
        <v>0</v>
      </c>
      <c r="J33" s="124"/>
      <c r="K33" s="145">
        <f>COUNTIF(L$5:AK$5,$D33)*2</f>
        <v>0</v>
      </c>
      <c r="L33" s="70"/>
      <c r="M33" s="16"/>
      <c r="N33" s="65"/>
      <c r="O33" s="64"/>
      <c r="P33" s="65"/>
      <c r="Q33" s="66"/>
      <c r="R33" s="67"/>
      <c r="S33" s="64"/>
      <c r="T33" s="67"/>
      <c r="U33" s="66"/>
      <c r="V33" s="67"/>
      <c r="W33" s="64"/>
      <c r="X33" s="67"/>
      <c r="Y33" s="64"/>
      <c r="Z33" s="67"/>
      <c r="AA33" s="66"/>
      <c r="AB33" s="67"/>
      <c r="AC33" s="64"/>
      <c r="AD33" s="65"/>
      <c r="AE33" s="66"/>
      <c r="AF33" s="67"/>
      <c r="AG33" s="64"/>
      <c r="AH33" s="67"/>
      <c r="AI33" s="64"/>
      <c r="AJ33" s="66"/>
      <c r="AK33" s="83"/>
      <c r="AL33" s="4">
        <f>MAX(L33:AK33)</f>
        <v>0</v>
      </c>
      <c r="AM33" s="5">
        <f t="shared" si="4"/>
        <v>0</v>
      </c>
      <c r="AN33" s="94">
        <f t="shared" si="3"/>
        <v>0</v>
      </c>
      <c r="AO33" s="4">
        <f t="shared" si="3"/>
        <v>0</v>
      </c>
      <c r="AP33" s="4">
        <f t="shared" si="3"/>
        <v>0</v>
      </c>
      <c r="AQ33" s="4">
        <f aca="true" t="shared" si="5" ref="AQ33:BA33">IF($AM33&gt;Nbcourse+AQ$3-1-$J33,LARGE($L33:$AK33,Nbcourse+AQ$3-$J33),0)</f>
        <v>0</v>
      </c>
      <c r="AR33" s="4">
        <f t="shared" si="5"/>
        <v>0</v>
      </c>
      <c r="AS33" s="4">
        <f t="shared" si="5"/>
        <v>0</v>
      </c>
      <c r="AT33" s="4">
        <f t="shared" si="5"/>
        <v>0</v>
      </c>
      <c r="AU33" s="4">
        <f t="shared" si="5"/>
        <v>0</v>
      </c>
      <c r="AV33" s="4">
        <f t="shared" si="5"/>
        <v>0</v>
      </c>
      <c r="AW33" s="4">
        <f t="shared" si="5"/>
        <v>0</v>
      </c>
      <c r="AX33" s="4">
        <f t="shared" si="5"/>
        <v>0</v>
      </c>
      <c r="AY33" s="4">
        <f t="shared" si="5"/>
        <v>0</v>
      </c>
      <c r="AZ33" s="4">
        <f t="shared" si="5"/>
        <v>0</v>
      </c>
      <c r="BA33" s="95">
        <f t="shared" si="5"/>
        <v>0</v>
      </c>
      <c r="BB33" s="96"/>
    </row>
    <row r="34" spans="1:54" s="97" customFormat="1" ht="24.75" customHeight="1" hidden="1">
      <c r="A34" s="62">
        <f t="shared" si="2"/>
        <v>29</v>
      </c>
      <c r="B34" s="51"/>
      <c r="C34" s="71"/>
      <c r="D34" s="150"/>
      <c r="E34" s="150"/>
      <c r="F34" s="58"/>
      <c r="G34" s="150"/>
      <c r="H34" s="39" t="str">
        <f>IF(COUNTA(AK34)&gt;0,IF(COUNTA(L34:AK34)&lt;classé,"Non","Oui"),"Non")</f>
        <v>Non</v>
      </c>
      <c r="I34" s="14">
        <f>SUM(L34:AK34)-SUM(AN34:BA34)+K34</f>
        <v>0</v>
      </c>
      <c r="J34" s="124"/>
      <c r="K34" s="145">
        <f>COUNTIF(L$5:AK$5,$D34)*2</f>
        <v>0</v>
      </c>
      <c r="L34" s="70"/>
      <c r="M34" s="16"/>
      <c r="N34" s="65"/>
      <c r="O34" s="64"/>
      <c r="P34" s="65"/>
      <c r="Q34" s="66"/>
      <c r="R34" s="67"/>
      <c r="S34" s="64"/>
      <c r="T34" s="67"/>
      <c r="U34" s="66"/>
      <c r="V34" s="67"/>
      <c r="W34" s="64"/>
      <c r="X34" s="67"/>
      <c r="Y34" s="64"/>
      <c r="Z34" s="67"/>
      <c r="AA34" s="66"/>
      <c r="AB34" s="67"/>
      <c r="AC34" s="64"/>
      <c r="AD34" s="65"/>
      <c r="AE34" s="66"/>
      <c r="AF34" s="67"/>
      <c r="AG34" s="64"/>
      <c r="AH34" s="67"/>
      <c r="AI34" s="64"/>
      <c r="AJ34" s="66"/>
      <c r="AK34" s="83"/>
      <c r="AL34" s="4">
        <f>MAX(L34:AK34)</f>
        <v>0</v>
      </c>
      <c r="AM34" s="5">
        <f t="shared" si="4"/>
        <v>0</v>
      </c>
      <c r="AN34" s="94">
        <f aca="true" t="shared" si="6" ref="AN34:BA40">IF($AM34&gt;Nbcourse+AN$3-1-$J34,LARGE($L34:$AK34,Nbcourse+AN$3-$J34),0)</f>
        <v>0</v>
      </c>
      <c r="AO34" s="4">
        <f t="shared" si="6"/>
        <v>0</v>
      </c>
      <c r="AP34" s="4">
        <f t="shared" si="6"/>
        <v>0</v>
      </c>
      <c r="AQ34" s="4">
        <f t="shared" si="6"/>
        <v>0</v>
      </c>
      <c r="AR34" s="4">
        <f t="shared" si="6"/>
        <v>0</v>
      </c>
      <c r="AS34" s="4">
        <f t="shared" si="6"/>
        <v>0</v>
      </c>
      <c r="AT34" s="4">
        <f t="shared" si="6"/>
        <v>0</v>
      </c>
      <c r="AU34" s="4">
        <f t="shared" si="6"/>
        <v>0</v>
      </c>
      <c r="AV34" s="4">
        <f t="shared" si="6"/>
        <v>0</v>
      </c>
      <c r="AW34" s="4">
        <f t="shared" si="6"/>
        <v>0</v>
      </c>
      <c r="AX34" s="4">
        <f t="shared" si="6"/>
        <v>0</v>
      </c>
      <c r="AY34" s="4">
        <f t="shared" si="6"/>
        <v>0</v>
      </c>
      <c r="AZ34" s="4">
        <f t="shared" si="6"/>
        <v>0</v>
      </c>
      <c r="BA34" s="95">
        <f t="shared" si="6"/>
        <v>0</v>
      </c>
      <c r="BB34" s="96"/>
    </row>
    <row r="35" spans="1:54" s="97" customFormat="1" ht="24.75" customHeight="1" hidden="1">
      <c r="A35" s="62">
        <f t="shared" si="2"/>
        <v>30</v>
      </c>
      <c r="B35" s="51"/>
      <c r="C35" s="71"/>
      <c r="D35" s="150"/>
      <c r="E35" s="150"/>
      <c r="F35" s="58"/>
      <c r="G35" s="150"/>
      <c r="H35" s="39" t="str">
        <f>IF(COUNTA(AK35)&gt;0,IF(COUNTA(L35:AK35)&lt;classé,"Non","Oui"),"Non")</f>
        <v>Non</v>
      </c>
      <c r="I35" s="14">
        <f>SUM(L35:AK35)-SUM(AN35:BA35)+K35</f>
        <v>0</v>
      </c>
      <c r="J35" s="124"/>
      <c r="K35" s="145">
        <f>COUNTIF(L$5:AK$5,$D35)*2</f>
        <v>0</v>
      </c>
      <c r="L35" s="70"/>
      <c r="M35" s="16"/>
      <c r="N35" s="65"/>
      <c r="O35" s="64"/>
      <c r="P35" s="65"/>
      <c r="Q35" s="66"/>
      <c r="R35" s="67"/>
      <c r="S35" s="64"/>
      <c r="T35" s="67"/>
      <c r="U35" s="66"/>
      <c r="V35" s="67"/>
      <c r="W35" s="64"/>
      <c r="X35" s="67"/>
      <c r="Y35" s="64"/>
      <c r="Z35" s="67"/>
      <c r="AA35" s="66"/>
      <c r="AB35" s="67"/>
      <c r="AC35" s="64"/>
      <c r="AD35" s="65"/>
      <c r="AE35" s="66"/>
      <c r="AF35" s="67"/>
      <c r="AG35" s="64"/>
      <c r="AH35" s="67"/>
      <c r="AI35" s="64"/>
      <c r="AJ35" s="66"/>
      <c r="AK35" s="83"/>
      <c r="AL35" s="4">
        <f>MAX(L35:AK35)</f>
        <v>0</v>
      </c>
      <c r="AM35" s="5">
        <f t="shared" si="4"/>
        <v>0</v>
      </c>
      <c r="AN35" s="94">
        <f t="shared" si="6"/>
        <v>0</v>
      </c>
      <c r="AO35" s="4">
        <f t="shared" si="6"/>
        <v>0</v>
      </c>
      <c r="AP35" s="4">
        <f t="shared" si="6"/>
        <v>0</v>
      </c>
      <c r="AQ35" s="4">
        <f t="shared" si="6"/>
        <v>0</v>
      </c>
      <c r="AR35" s="4">
        <f t="shared" si="6"/>
        <v>0</v>
      </c>
      <c r="AS35" s="4">
        <f t="shared" si="6"/>
        <v>0</v>
      </c>
      <c r="AT35" s="4">
        <f t="shared" si="6"/>
        <v>0</v>
      </c>
      <c r="AU35" s="4">
        <f t="shared" si="6"/>
        <v>0</v>
      </c>
      <c r="AV35" s="4">
        <f t="shared" si="6"/>
        <v>0</v>
      </c>
      <c r="AW35" s="4">
        <f t="shared" si="6"/>
        <v>0</v>
      </c>
      <c r="AX35" s="4">
        <f t="shared" si="6"/>
        <v>0</v>
      </c>
      <c r="AY35" s="4">
        <f t="shared" si="6"/>
        <v>0</v>
      </c>
      <c r="AZ35" s="4">
        <f t="shared" si="6"/>
        <v>0</v>
      </c>
      <c r="BA35" s="95">
        <f t="shared" si="6"/>
        <v>0</v>
      </c>
      <c r="BB35" s="96"/>
    </row>
    <row r="36" spans="1:54" s="97" customFormat="1" ht="24.75" customHeight="1" hidden="1">
      <c r="A36" s="62">
        <f t="shared" si="2"/>
        <v>31</v>
      </c>
      <c r="B36" s="51"/>
      <c r="C36" s="71"/>
      <c r="D36" s="150"/>
      <c r="E36" s="150"/>
      <c r="F36" s="58"/>
      <c r="G36" s="150"/>
      <c r="H36" s="39" t="str">
        <f>IF(COUNTA(AK36)&gt;0,IF(COUNTA(L36:AK36)&lt;classé,"Non","Oui"),"Non")</f>
        <v>Non</v>
      </c>
      <c r="I36" s="14">
        <f>SUM(L36:AK36)-SUM(AN36:BA36)+K36</f>
        <v>0</v>
      </c>
      <c r="J36" s="124"/>
      <c r="K36" s="145">
        <f>COUNTIF(L$5:AK$5,$D36)*2</f>
        <v>0</v>
      </c>
      <c r="L36" s="70"/>
      <c r="M36" s="16"/>
      <c r="N36" s="65"/>
      <c r="O36" s="64"/>
      <c r="P36" s="65"/>
      <c r="Q36" s="66"/>
      <c r="R36" s="67"/>
      <c r="S36" s="64"/>
      <c r="T36" s="67"/>
      <c r="U36" s="66"/>
      <c r="V36" s="67"/>
      <c r="W36" s="64"/>
      <c r="X36" s="67"/>
      <c r="Y36" s="64"/>
      <c r="Z36" s="67"/>
      <c r="AA36" s="66"/>
      <c r="AB36" s="67"/>
      <c r="AC36" s="64"/>
      <c r="AD36" s="65"/>
      <c r="AE36" s="66"/>
      <c r="AF36" s="67"/>
      <c r="AG36" s="64"/>
      <c r="AH36" s="67"/>
      <c r="AI36" s="64"/>
      <c r="AJ36" s="66"/>
      <c r="AK36" s="83"/>
      <c r="AL36" s="4">
        <f>MAX(L36:AK36)</f>
        <v>0</v>
      </c>
      <c r="AM36" s="5">
        <f t="shared" si="4"/>
        <v>0</v>
      </c>
      <c r="AN36" s="94">
        <f t="shared" si="6"/>
        <v>0</v>
      </c>
      <c r="AO36" s="4">
        <f t="shared" si="6"/>
        <v>0</v>
      </c>
      <c r="AP36" s="4">
        <f t="shared" si="6"/>
        <v>0</v>
      </c>
      <c r="AQ36" s="4">
        <f t="shared" si="6"/>
        <v>0</v>
      </c>
      <c r="AR36" s="4">
        <f t="shared" si="6"/>
        <v>0</v>
      </c>
      <c r="AS36" s="4">
        <f t="shared" si="6"/>
        <v>0</v>
      </c>
      <c r="AT36" s="4">
        <f t="shared" si="6"/>
        <v>0</v>
      </c>
      <c r="AU36" s="4">
        <f t="shared" si="6"/>
        <v>0</v>
      </c>
      <c r="AV36" s="4">
        <f t="shared" si="6"/>
        <v>0</v>
      </c>
      <c r="AW36" s="4">
        <f t="shared" si="6"/>
        <v>0</v>
      </c>
      <c r="AX36" s="4">
        <f t="shared" si="6"/>
        <v>0</v>
      </c>
      <c r="AY36" s="4">
        <f t="shared" si="6"/>
        <v>0</v>
      </c>
      <c r="AZ36" s="4">
        <f t="shared" si="6"/>
        <v>0</v>
      </c>
      <c r="BA36" s="95">
        <f t="shared" si="6"/>
        <v>0</v>
      </c>
      <c r="BB36" s="96"/>
    </row>
    <row r="37" spans="1:54" s="97" customFormat="1" ht="24.75" customHeight="1" hidden="1">
      <c r="A37" s="62">
        <f t="shared" si="2"/>
        <v>32</v>
      </c>
      <c r="B37" s="51"/>
      <c r="C37" s="71"/>
      <c r="D37" s="150"/>
      <c r="E37" s="150"/>
      <c r="F37" s="58"/>
      <c r="G37" s="150"/>
      <c r="H37" s="39" t="str">
        <f>IF(COUNTA(AK37)&gt;0,IF(COUNTA(L37:AK37)&lt;classé,"Non","Oui"),"Non")</f>
        <v>Non</v>
      </c>
      <c r="I37" s="14">
        <f>SUM(L37:AK37)-SUM(AN37:BA37)+K37</f>
        <v>0</v>
      </c>
      <c r="J37" s="124"/>
      <c r="K37" s="145">
        <f>COUNTIF(L$5:AK$5,$D37)*2</f>
        <v>0</v>
      </c>
      <c r="L37" s="70"/>
      <c r="M37" s="16"/>
      <c r="N37" s="65"/>
      <c r="O37" s="64"/>
      <c r="P37" s="65"/>
      <c r="Q37" s="66"/>
      <c r="R37" s="67"/>
      <c r="S37" s="64"/>
      <c r="T37" s="67"/>
      <c r="U37" s="66"/>
      <c r="V37" s="67"/>
      <c r="W37" s="64"/>
      <c r="X37" s="67"/>
      <c r="Y37" s="64"/>
      <c r="Z37" s="67"/>
      <c r="AA37" s="66"/>
      <c r="AB37" s="67"/>
      <c r="AC37" s="64"/>
      <c r="AD37" s="65"/>
      <c r="AE37" s="66"/>
      <c r="AF37" s="67"/>
      <c r="AG37" s="64"/>
      <c r="AH37" s="67"/>
      <c r="AI37" s="64"/>
      <c r="AJ37" s="66"/>
      <c r="AK37" s="83"/>
      <c r="AL37" s="4">
        <f>MAX(L37:AK37)</f>
        <v>0</v>
      </c>
      <c r="AM37" s="5">
        <f t="shared" si="4"/>
        <v>0</v>
      </c>
      <c r="AN37" s="94">
        <f t="shared" si="6"/>
        <v>0</v>
      </c>
      <c r="AO37" s="4">
        <f t="shared" si="6"/>
        <v>0</v>
      </c>
      <c r="AP37" s="4">
        <f t="shared" si="6"/>
        <v>0</v>
      </c>
      <c r="AQ37" s="4">
        <f t="shared" si="6"/>
        <v>0</v>
      </c>
      <c r="AR37" s="4">
        <f t="shared" si="6"/>
        <v>0</v>
      </c>
      <c r="AS37" s="4">
        <f t="shared" si="6"/>
        <v>0</v>
      </c>
      <c r="AT37" s="4">
        <f t="shared" si="6"/>
        <v>0</v>
      </c>
      <c r="AU37" s="4">
        <f t="shared" si="6"/>
        <v>0</v>
      </c>
      <c r="AV37" s="4">
        <f t="shared" si="6"/>
        <v>0</v>
      </c>
      <c r="AW37" s="4">
        <f t="shared" si="6"/>
        <v>0</v>
      </c>
      <c r="AX37" s="4">
        <f t="shared" si="6"/>
        <v>0</v>
      </c>
      <c r="AY37" s="4">
        <f t="shared" si="6"/>
        <v>0</v>
      </c>
      <c r="AZ37" s="4">
        <f t="shared" si="6"/>
        <v>0</v>
      </c>
      <c r="BA37" s="95">
        <f t="shared" si="6"/>
        <v>0</v>
      </c>
      <c r="BB37" s="96"/>
    </row>
    <row r="38" spans="1:54" s="97" customFormat="1" ht="24.75" customHeight="1" hidden="1">
      <c r="A38" s="62">
        <f t="shared" si="2"/>
        <v>33</v>
      </c>
      <c r="B38" s="51"/>
      <c r="C38" s="71"/>
      <c r="D38" s="150"/>
      <c r="E38" s="150"/>
      <c r="F38" s="58"/>
      <c r="G38" s="150"/>
      <c r="H38" s="39" t="str">
        <f>IF(COUNTA(AK38)&gt;0,IF(COUNTA(L38:AK38)&lt;classé,"Non","Oui"),"Non")</f>
        <v>Non</v>
      </c>
      <c r="I38" s="14">
        <f>SUM(L38:AK38)-SUM(AN38:BA38)+K38</f>
        <v>0</v>
      </c>
      <c r="J38" s="124"/>
      <c r="K38" s="145">
        <f>COUNTIF(L$5:AK$5,$D38)*2</f>
        <v>0</v>
      </c>
      <c r="L38" s="70"/>
      <c r="M38" s="16"/>
      <c r="N38" s="65"/>
      <c r="O38" s="64"/>
      <c r="P38" s="65"/>
      <c r="Q38" s="66"/>
      <c r="R38" s="67"/>
      <c r="S38" s="64"/>
      <c r="T38" s="67"/>
      <c r="U38" s="66"/>
      <c r="V38" s="67"/>
      <c r="W38" s="64"/>
      <c r="X38" s="67"/>
      <c r="Y38" s="64"/>
      <c r="Z38" s="67"/>
      <c r="AA38" s="66"/>
      <c r="AB38" s="67"/>
      <c r="AC38" s="64"/>
      <c r="AD38" s="65"/>
      <c r="AE38" s="66"/>
      <c r="AF38" s="67"/>
      <c r="AG38" s="64"/>
      <c r="AH38" s="67"/>
      <c r="AI38" s="64"/>
      <c r="AJ38" s="66"/>
      <c r="AK38" s="83"/>
      <c r="AL38" s="4">
        <f>MAX(L38:AK38)</f>
        <v>0</v>
      </c>
      <c r="AM38" s="5">
        <f t="shared" si="4"/>
        <v>0</v>
      </c>
      <c r="AN38" s="94">
        <f t="shared" si="6"/>
        <v>0</v>
      </c>
      <c r="AO38" s="4">
        <f t="shared" si="6"/>
        <v>0</v>
      </c>
      <c r="AP38" s="4">
        <f t="shared" si="6"/>
        <v>0</v>
      </c>
      <c r="AQ38" s="4">
        <f t="shared" si="6"/>
        <v>0</v>
      </c>
      <c r="AR38" s="4">
        <f t="shared" si="6"/>
        <v>0</v>
      </c>
      <c r="AS38" s="4">
        <f t="shared" si="6"/>
        <v>0</v>
      </c>
      <c r="AT38" s="4">
        <f t="shared" si="6"/>
        <v>0</v>
      </c>
      <c r="AU38" s="4">
        <f t="shared" si="6"/>
        <v>0</v>
      </c>
      <c r="AV38" s="4">
        <f t="shared" si="6"/>
        <v>0</v>
      </c>
      <c r="AW38" s="4">
        <f t="shared" si="6"/>
        <v>0</v>
      </c>
      <c r="AX38" s="4">
        <f t="shared" si="6"/>
        <v>0</v>
      </c>
      <c r="AY38" s="4">
        <f t="shared" si="6"/>
        <v>0</v>
      </c>
      <c r="AZ38" s="4">
        <f t="shared" si="6"/>
        <v>0</v>
      </c>
      <c r="BA38" s="95">
        <f t="shared" si="6"/>
        <v>0</v>
      </c>
      <c r="BB38" s="96"/>
    </row>
    <row r="39" spans="1:54" s="97" customFormat="1" ht="24.75" customHeight="1" hidden="1" thickBot="1">
      <c r="A39" s="62">
        <f t="shared" si="2"/>
        <v>34</v>
      </c>
      <c r="B39" s="51"/>
      <c r="C39" s="71"/>
      <c r="D39" s="150"/>
      <c r="E39" s="150"/>
      <c r="F39" s="58"/>
      <c r="G39" s="150"/>
      <c r="H39" s="39" t="str">
        <f>IF(COUNTA(AK39)&gt;0,IF(COUNTA(L39:AK39)&lt;classé,"Non","Oui"),"Non")</f>
        <v>Non</v>
      </c>
      <c r="I39" s="14">
        <f>SUM(L39:AK39)-SUM(AN39:BA39)+K39</f>
        <v>0</v>
      </c>
      <c r="J39" s="124"/>
      <c r="K39" s="145">
        <f>COUNTIF(L$5:AK$5,$D39)*2</f>
        <v>0</v>
      </c>
      <c r="L39" s="70"/>
      <c r="M39" s="16"/>
      <c r="N39" s="65"/>
      <c r="O39" s="64"/>
      <c r="P39" s="65"/>
      <c r="Q39" s="66"/>
      <c r="R39" s="67"/>
      <c r="S39" s="64"/>
      <c r="T39" s="67"/>
      <c r="U39" s="66"/>
      <c r="V39" s="67"/>
      <c r="W39" s="64"/>
      <c r="X39" s="67"/>
      <c r="Y39" s="64"/>
      <c r="Z39" s="67"/>
      <c r="AA39" s="66"/>
      <c r="AB39" s="67"/>
      <c r="AC39" s="64"/>
      <c r="AD39" s="65"/>
      <c r="AE39" s="66"/>
      <c r="AF39" s="67"/>
      <c r="AG39" s="64"/>
      <c r="AH39" s="67"/>
      <c r="AI39" s="64"/>
      <c r="AJ39" s="66"/>
      <c r="AK39" s="83"/>
      <c r="AL39" s="4">
        <f>MAX(L39:AK39)</f>
        <v>0</v>
      </c>
      <c r="AM39" s="5">
        <f t="shared" si="4"/>
        <v>0</v>
      </c>
      <c r="AN39" s="94">
        <f t="shared" si="6"/>
        <v>0</v>
      </c>
      <c r="AO39" s="4">
        <f t="shared" si="6"/>
        <v>0</v>
      </c>
      <c r="AP39" s="4">
        <f t="shared" si="6"/>
        <v>0</v>
      </c>
      <c r="AQ39" s="4">
        <f t="shared" si="6"/>
        <v>0</v>
      </c>
      <c r="AR39" s="4">
        <f t="shared" si="6"/>
        <v>0</v>
      </c>
      <c r="AS39" s="4">
        <f t="shared" si="6"/>
        <v>0</v>
      </c>
      <c r="AT39" s="4">
        <f t="shared" si="6"/>
        <v>0</v>
      </c>
      <c r="AU39" s="4">
        <f t="shared" si="6"/>
        <v>0</v>
      </c>
      <c r="AV39" s="4">
        <f t="shared" si="6"/>
        <v>0</v>
      </c>
      <c r="AW39" s="4">
        <f t="shared" si="6"/>
        <v>0</v>
      </c>
      <c r="AX39" s="4">
        <f t="shared" si="6"/>
        <v>0</v>
      </c>
      <c r="AY39" s="4">
        <f t="shared" si="6"/>
        <v>0</v>
      </c>
      <c r="AZ39" s="4">
        <f t="shared" si="6"/>
        <v>0</v>
      </c>
      <c r="BA39" s="95">
        <f t="shared" si="6"/>
        <v>0</v>
      </c>
      <c r="BB39" s="96"/>
    </row>
    <row r="40" spans="1:54" s="97" customFormat="1" ht="24.75" customHeight="1" hidden="1">
      <c r="A40" s="62">
        <f t="shared" si="2"/>
        <v>35</v>
      </c>
      <c r="B40" s="51"/>
      <c r="C40" s="71"/>
      <c r="D40" s="150"/>
      <c r="E40" s="150"/>
      <c r="F40" s="58"/>
      <c r="G40" s="150"/>
      <c r="H40" s="39" t="str">
        <f>IF(COUNTA(AK40)&gt;0,IF(COUNTA(L40:AK40)&lt;classé,"Non","Oui"),"Non")</f>
        <v>Non</v>
      </c>
      <c r="I40" s="14">
        <f>SUM(L40:AK40)-SUM(AN40:BA40)+K40</f>
        <v>0</v>
      </c>
      <c r="J40" s="124"/>
      <c r="K40" s="145">
        <f>COUNTIF(L$5:AK$5,$D40)*4</f>
        <v>0</v>
      </c>
      <c r="L40" s="70"/>
      <c r="M40" s="16"/>
      <c r="N40" s="65"/>
      <c r="O40" s="64"/>
      <c r="P40" s="65"/>
      <c r="Q40" s="66"/>
      <c r="R40" s="67"/>
      <c r="S40" s="64"/>
      <c r="T40" s="67"/>
      <c r="U40" s="66"/>
      <c r="V40" s="67"/>
      <c r="W40" s="64"/>
      <c r="X40" s="67"/>
      <c r="Y40" s="64"/>
      <c r="Z40" s="67"/>
      <c r="AA40" s="66"/>
      <c r="AB40" s="67"/>
      <c r="AC40" s="64"/>
      <c r="AD40" s="65"/>
      <c r="AE40" s="66"/>
      <c r="AF40" s="67"/>
      <c r="AG40" s="64"/>
      <c r="AH40" s="67"/>
      <c r="AI40" s="64"/>
      <c r="AJ40" s="66"/>
      <c r="AK40" s="83"/>
      <c r="AL40" s="4">
        <f>MAX(L40:AK40)</f>
        <v>0</v>
      </c>
      <c r="AM40" s="5">
        <f t="shared" si="4"/>
        <v>0</v>
      </c>
      <c r="AN40" s="94">
        <f t="shared" si="6"/>
        <v>0</v>
      </c>
      <c r="AO40" s="4">
        <f t="shared" si="6"/>
        <v>0</v>
      </c>
      <c r="AP40" s="4">
        <f t="shared" si="6"/>
        <v>0</v>
      </c>
      <c r="AQ40" s="4">
        <f t="shared" si="6"/>
        <v>0</v>
      </c>
      <c r="AR40" s="4">
        <f t="shared" si="6"/>
        <v>0</v>
      </c>
      <c r="AS40" s="4">
        <f t="shared" si="6"/>
        <v>0</v>
      </c>
      <c r="AT40" s="4">
        <f t="shared" si="6"/>
        <v>0</v>
      </c>
      <c r="AU40" s="4">
        <f t="shared" si="6"/>
        <v>0</v>
      </c>
      <c r="AV40" s="4">
        <f t="shared" si="6"/>
        <v>0</v>
      </c>
      <c r="AW40" s="4">
        <f t="shared" si="6"/>
        <v>0</v>
      </c>
      <c r="AX40" s="4">
        <f t="shared" si="6"/>
        <v>0</v>
      </c>
      <c r="AY40" s="4">
        <f t="shared" si="6"/>
        <v>0</v>
      </c>
      <c r="AZ40" s="4">
        <f t="shared" si="6"/>
        <v>0</v>
      </c>
      <c r="BA40" s="95">
        <f t="shared" si="6"/>
        <v>0</v>
      </c>
      <c r="BB40" s="96"/>
    </row>
    <row r="41" spans="1:54" s="97" customFormat="1" ht="24.75" customHeight="1" hidden="1" thickBot="1">
      <c r="A41" s="62">
        <f t="shared" si="2"/>
        <v>36</v>
      </c>
      <c r="B41" s="51"/>
      <c r="C41" s="71"/>
      <c r="D41" s="150"/>
      <c r="E41" s="150"/>
      <c r="F41" s="58"/>
      <c r="G41" s="150"/>
      <c r="H41" s="39" t="str">
        <f>IF(COUNTA(AK41)&gt;0,IF(COUNTA(L41:AK41)&lt;classé,"Non","Oui"),"Non")</f>
        <v>Non</v>
      </c>
      <c r="I41" s="14">
        <f>SUM(L41:AK41)-SUM(AN41:BA41)+K41</f>
        <v>0</v>
      </c>
      <c r="J41" s="124"/>
      <c r="K41" s="145">
        <f>COUNTIF(L$5:AK$5,$D41)*4</f>
        <v>0</v>
      </c>
      <c r="L41" s="70"/>
      <c r="M41" s="16"/>
      <c r="N41" s="65"/>
      <c r="O41" s="64"/>
      <c r="P41" s="65"/>
      <c r="Q41" s="66"/>
      <c r="R41" s="67"/>
      <c r="S41" s="64"/>
      <c r="T41" s="67"/>
      <c r="U41" s="66"/>
      <c r="V41" s="67"/>
      <c r="W41" s="64"/>
      <c r="X41" s="67"/>
      <c r="Y41" s="64"/>
      <c r="Z41" s="67"/>
      <c r="AA41" s="66"/>
      <c r="AB41" s="67"/>
      <c r="AC41" s="64"/>
      <c r="AD41" s="65"/>
      <c r="AE41" s="66"/>
      <c r="AF41" s="67"/>
      <c r="AG41" s="64"/>
      <c r="AH41" s="67"/>
      <c r="AI41" s="64"/>
      <c r="AJ41" s="66"/>
      <c r="AK41" s="83"/>
      <c r="AL41" s="4">
        <f>MAX(L41:AK41)</f>
        <v>0</v>
      </c>
      <c r="AM41" s="5">
        <f t="shared" si="0"/>
        <v>0</v>
      </c>
      <c r="AN41" s="94">
        <f t="shared" si="3"/>
        <v>0</v>
      </c>
      <c r="AO41" s="4">
        <f t="shared" si="3"/>
        <v>0</v>
      </c>
      <c r="AP41" s="4">
        <f t="shared" si="3"/>
        <v>0</v>
      </c>
      <c r="AQ41" s="4">
        <f t="shared" si="3"/>
        <v>0</v>
      </c>
      <c r="AR41" s="4">
        <f t="shared" si="3"/>
        <v>0</v>
      </c>
      <c r="AS41" s="4">
        <f t="shared" si="3"/>
        <v>0</v>
      </c>
      <c r="AT41" s="4">
        <f t="shared" si="3"/>
        <v>0</v>
      </c>
      <c r="AU41" s="4">
        <f t="shared" si="3"/>
        <v>0</v>
      </c>
      <c r="AV41" s="4">
        <f t="shared" si="3"/>
        <v>0</v>
      </c>
      <c r="AW41" s="4">
        <f t="shared" si="3"/>
        <v>0</v>
      </c>
      <c r="AX41" s="4">
        <f t="shared" si="3"/>
        <v>0</v>
      </c>
      <c r="AY41" s="4">
        <f t="shared" si="3"/>
        <v>0</v>
      </c>
      <c r="AZ41" s="4">
        <f t="shared" si="3"/>
        <v>0</v>
      </c>
      <c r="BA41" s="95">
        <f t="shared" si="3"/>
        <v>0</v>
      </c>
      <c r="BB41" s="96"/>
    </row>
    <row r="42" spans="1:54" s="97" customFormat="1" ht="24.75" customHeight="1" thickBot="1">
      <c r="A42" s="84"/>
      <c r="B42" s="85"/>
      <c r="C42" s="86" t="s">
        <v>6</v>
      </c>
      <c r="D42" s="86"/>
      <c r="E42" s="86"/>
      <c r="F42" s="86"/>
      <c r="G42" s="86"/>
      <c r="H42" s="85"/>
      <c r="I42" s="13"/>
      <c r="J42" s="85"/>
      <c r="K42" s="146"/>
      <c r="L42" s="87">
        <f>COUNT(L$6:L41)</f>
        <v>3</v>
      </c>
      <c r="M42" s="88">
        <f>COUNT(M$6:M41)</f>
        <v>3</v>
      </c>
      <c r="N42" s="89">
        <f>COUNT(N$6:N41)</f>
        <v>8</v>
      </c>
      <c r="O42" s="88">
        <f>COUNT(O$6:O41)</f>
        <v>8</v>
      </c>
      <c r="P42" s="89">
        <f>COUNT(P$6:P41)</f>
        <v>0</v>
      </c>
      <c r="Q42" s="90">
        <f>COUNT(Q$6:Q41)</f>
        <v>0</v>
      </c>
      <c r="R42" s="91">
        <f>COUNT(R$6:R41)</f>
        <v>0</v>
      </c>
      <c r="S42" s="88">
        <f>COUNT(S$6:S41)</f>
        <v>0</v>
      </c>
      <c r="T42" s="91">
        <f>COUNT(T$6:T41)</f>
        <v>0</v>
      </c>
      <c r="U42" s="90">
        <f>COUNT(U$6:U41)</f>
        <v>0</v>
      </c>
      <c r="V42" s="91">
        <f>COUNT(V$6:V41)</f>
        <v>0</v>
      </c>
      <c r="W42" s="88">
        <f>COUNT(W$6:W41)</f>
        <v>0</v>
      </c>
      <c r="X42" s="91">
        <f>COUNT(X$6:X41)</f>
        <v>0</v>
      </c>
      <c r="Y42" s="88">
        <f>COUNT(Y$6:Y41)</f>
        <v>0</v>
      </c>
      <c r="Z42" s="91">
        <f>COUNT(Z$6:Z41)</f>
        <v>0</v>
      </c>
      <c r="AA42" s="90">
        <f>COUNT(AA$6:AA41)</f>
        <v>0</v>
      </c>
      <c r="AB42" s="91">
        <f>COUNT(AB$6:AB41)</f>
        <v>0</v>
      </c>
      <c r="AC42" s="88">
        <f>COUNT(AC$6:AC41)</f>
        <v>0</v>
      </c>
      <c r="AD42" s="89">
        <f>COUNT(AD$6:AD41)</f>
        <v>0</v>
      </c>
      <c r="AE42" s="90">
        <f>COUNT(AE$6:AE41)</f>
        <v>0</v>
      </c>
      <c r="AF42" s="91">
        <f>COUNT(AF$6:AF41)</f>
        <v>0</v>
      </c>
      <c r="AG42" s="88">
        <f>COUNT(AG$6:AG41)</f>
        <v>0</v>
      </c>
      <c r="AH42" s="91">
        <f>COUNT(AH$6:AH41)</f>
        <v>0</v>
      </c>
      <c r="AI42" s="88">
        <f>COUNT(AI$6:AI41)</f>
        <v>0</v>
      </c>
      <c r="AJ42" s="90">
        <f>COUNT(AJ$6:AJ41)</f>
        <v>8</v>
      </c>
      <c r="AK42" s="92">
        <f>COUNT(AK$6:AK41)</f>
        <v>8</v>
      </c>
      <c r="AL42" s="4"/>
      <c r="AM42" s="5"/>
      <c r="AN42" s="125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7"/>
      <c r="BB42" s="96"/>
    </row>
    <row r="43" spans="1:54" ht="23.25" customHeight="1">
      <c r="A43" s="11"/>
      <c r="B43" s="40"/>
      <c r="D43" s="42"/>
      <c r="E43" s="42"/>
      <c r="F43" s="9" t="s">
        <v>15</v>
      </c>
      <c r="G43" s="43">
        <f>Nbcourse</f>
        <v>5</v>
      </c>
      <c r="I43" s="44"/>
      <c r="J43" s="11"/>
      <c r="K43" s="11"/>
      <c r="M43" s="45"/>
      <c r="N43" s="5"/>
      <c r="O43" s="5"/>
      <c r="T43" s="46"/>
      <c r="U43" s="5"/>
      <c r="V43" s="5"/>
      <c r="W43" s="5"/>
      <c r="X43" s="9" t="s">
        <v>16</v>
      </c>
      <c r="Y43" s="10">
        <f>classé/2</f>
        <v>2</v>
      </c>
      <c r="Z43" s="46" t="s">
        <v>17</v>
      </c>
      <c r="AA43" s="5"/>
      <c r="AB43" s="5"/>
      <c r="AC43" s="5"/>
      <c r="AD43" s="5"/>
      <c r="AE43" s="5"/>
      <c r="AF43" s="9"/>
      <c r="AG43" s="10"/>
      <c r="AH43" s="5"/>
      <c r="AI43" s="5"/>
      <c r="AJ43" s="5"/>
      <c r="AK43" s="47"/>
      <c r="AL43" s="47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42"/>
    </row>
    <row r="44" spans="1:54" ht="12.75">
      <c r="A44" s="11"/>
      <c r="B44" s="11"/>
      <c r="C44" s="42"/>
      <c r="D44" s="42"/>
      <c r="E44" s="42"/>
      <c r="F44" s="42"/>
      <c r="G44" s="42"/>
      <c r="H44" s="11"/>
      <c r="I44" s="44"/>
      <c r="J44" s="11"/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7"/>
      <c r="AL44" s="47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42"/>
    </row>
    <row r="45" spans="1:54" ht="12.75">
      <c r="A45" s="11"/>
      <c r="B45" s="11"/>
      <c r="C45" s="48"/>
      <c r="D45" s="42"/>
      <c r="E45" s="42"/>
      <c r="F45" s="42"/>
      <c r="G45" s="42"/>
      <c r="H45" s="11"/>
      <c r="I45" s="44"/>
      <c r="J45" s="11"/>
      <c r="K45" s="11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47"/>
      <c r="AL45" s="47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42"/>
    </row>
    <row r="46" spans="1:54" ht="12.75">
      <c r="A46" s="11"/>
      <c r="B46" s="11"/>
      <c r="C46" s="48"/>
      <c r="D46" s="42"/>
      <c r="E46" s="42"/>
      <c r="F46" s="42"/>
      <c r="G46" s="42"/>
      <c r="H46" s="11"/>
      <c r="I46" s="44"/>
      <c r="J46" s="11"/>
      <c r="K46" s="11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47"/>
      <c r="AL46" s="47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42"/>
    </row>
    <row r="47" spans="1:54" ht="12.75">
      <c r="A47" s="11"/>
      <c r="B47" s="11"/>
      <c r="C47" s="48"/>
      <c r="D47" s="42"/>
      <c r="E47" s="42"/>
      <c r="F47" s="42"/>
      <c r="G47" s="42"/>
      <c r="H47" s="11"/>
      <c r="I47" s="44"/>
      <c r="J47" s="11"/>
      <c r="K47" s="11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41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6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0">
    <pageSetUpPr fitToPage="1"/>
  </sheetPr>
  <dimension ref="A1:BD5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9" t="s">
        <v>28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4" t="s">
        <v>73</v>
      </c>
      <c r="M5" s="133"/>
      <c r="N5" s="136" t="s">
        <v>74</v>
      </c>
      <c r="O5" s="133"/>
      <c r="P5" s="136"/>
      <c r="Q5" s="133"/>
      <c r="R5" s="136"/>
      <c r="S5" s="133"/>
      <c r="T5" s="137"/>
      <c r="U5" s="133"/>
      <c r="V5" s="137"/>
      <c r="W5" s="133"/>
      <c r="X5" s="137"/>
      <c r="Y5" s="133"/>
      <c r="Z5" s="137"/>
      <c r="AA5" s="133"/>
      <c r="AB5" s="137"/>
      <c r="AC5" s="133"/>
      <c r="AD5" s="137"/>
      <c r="AE5" s="133"/>
      <c r="AF5" s="137"/>
      <c r="AG5" s="133"/>
      <c r="AH5" s="137"/>
      <c r="AI5" s="133"/>
      <c r="AJ5" s="136" t="s">
        <v>206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6" s="97" customFormat="1" ht="24.75" customHeight="1">
      <c r="A6" s="110">
        <v>1</v>
      </c>
      <c r="B6" s="51"/>
      <c r="C6" s="112"/>
      <c r="D6" s="113" t="s">
        <v>74</v>
      </c>
      <c r="E6" s="113" t="s">
        <v>75</v>
      </c>
      <c r="F6" s="114"/>
      <c r="G6" s="151" t="s">
        <v>76</v>
      </c>
      <c r="H6" s="39" t="str">
        <f>IF(COUNTA(AK6)&gt;0,IF(COUNTA(L6:AK6)&lt;classé,"Non","Oui"),"Non")</f>
        <v>Oui</v>
      </c>
      <c r="I6" s="115">
        <f>SUM(L6:AK6)-SUM(AN6:BA6)+K6</f>
        <v>218</v>
      </c>
      <c r="J6" s="116"/>
      <c r="K6" s="145">
        <f>COUNTIF(L$5:AK$5,$D6)*2</f>
        <v>2</v>
      </c>
      <c r="L6" s="118">
        <v>50</v>
      </c>
      <c r="M6" s="119">
        <v>40</v>
      </c>
      <c r="N6" s="65">
        <v>50</v>
      </c>
      <c r="O6" s="119">
        <v>50</v>
      </c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>
        <v>26</v>
      </c>
      <c r="AK6" s="123">
        <v>26</v>
      </c>
      <c r="AL6" s="4">
        <f>MAX(L6:AK6)</f>
        <v>50</v>
      </c>
      <c r="AM6" s="5">
        <f aca="true" t="shared" si="0" ref="AM6:AM24">COUNTA(L6:AK6)</f>
        <v>6</v>
      </c>
      <c r="AN6" s="94">
        <f aca="true" t="shared" si="1" ref="AN6:BA21">IF($AM6&gt;Nbcourse+AN$3-1-$J6,LARGE($L6:$AK6,Nbcourse+AN$3-$J6),0)</f>
        <v>26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  <c r="BC6" s="150" t="s">
        <v>206</v>
      </c>
      <c r="BD6" s="97">
        <v>52.167</v>
      </c>
    </row>
    <row r="7" spans="1:54" s="97" customFormat="1" ht="22.5" customHeight="1">
      <c r="A7" s="39">
        <f aca="true" t="shared" si="2" ref="A7:A34">A6+1</f>
        <v>2</v>
      </c>
      <c r="B7" s="51"/>
      <c r="C7" s="52"/>
      <c r="D7" s="57" t="s">
        <v>73</v>
      </c>
      <c r="E7" s="57" t="s">
        <v>77</v>
      </c>
      <c r="F7" s="58"/>
      <c r="G7" s="57" t="s">
        <v>38</v>
      </c>
      <c r="H7" s="39" t="str">
        <f>IF(COUNTA(AK7)&gt;0,IF(COUNTA(L7:AK7)&lt;classé,"Non","Oui"),"Non")</f>
        <v>Oui</v>
      </c>
      <c r="I7" s="14">
        <f>SUM(L7:AK7)-SUM(AN7:BA7)+K7</f>
        <v>164</v>
      </c>
      <c r="J7" s="117"/>
      <c r="K7" s="145">
        <f>COUNTIF(L$5:AK$5,$D7)*2</f>
        <v>2</v>
      </c>
      <c r="L7" s="15">
        <v>40</v>
      </c>
      <c r="M7" s="16">
        <v>50</v>
      </c>
      <c r="N7" s="54">
        <v>32</v>
      </c>
      <c r="O7" s="16">
        <v>22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>
        <v>18</v>
      </c>
      <c r="AK7" s="82">
        <v>17</v>
      </c>
      <c r="AL7" s="4">
        <f>MAX(L7:AK7)</f>
        <v>50</v>
      </c>
      <c r="AM7" s="5">
        <f t="shared" si="0"/>
        <v>6</v>
      </c>
      <c r="AN7" s="94">
        <f t="shared" si="1"/>
        <v>17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</row>
    <row r="8" spans="1:54" s="97" customFormat="1" ht="24.75" customHeight="1">
      <c r="A8" s="39">
        <f t="shared" si="2"/>
        <v>3</v>
      </c>
      <c r="B8" s="51"/>
      <c r="C8" s="52"/>
      <c r="D8" s="150" t="s">
        <v>150</v>
      </c>
      <c r="E8" s="150" t="s">
        <v>149</v>
      </c>
      <c r="F8" s="58"/>
      <c r="G8" s="8" t="s">
        <v>38</v>
      </c>
      <c r="H8" s="39" t="str">
        <f>IF(COUNTA(AK8)&gt;0,IF(COUNTA(L8:AK8)&lt;classé,"Non","Oui"),"Non")</f>
        <v>Oui</v>
      </c>
      <c r="I8" s="14">
        <f>SUM(L8:AK8)-SUM(AN8:BA8)+K8</f>
        <v>140</v>
      </c>
      <c r="J8" s="117"/>
      <c r="K8" s="145">
        <f>COUNTIF(L$5:AK$5,$D8)*2</f>
        <v>0</v>
      </c>
      <c r="L8" s="15"/>
      <c r="M8" s="16"/>
      <c r="N8" s="54">
        <v>40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40</v>
      </c>
      <c r="AK8" s="82">
        <v>20</v>
      </c>
      <c r="AL8" s="4">
        <f>MAX(L8:AK8)</f>
        <v>40</v>
      </c>
      <c r="AM8" s="5">
        <f t="shared" si="0"/>
        <v>4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</row>
    <row r="9" spans="1:54" s="97" customFormat="1" ht="24.75" customHeight="1">
      <c r="A9" s="39">
        <f>A8+1</f>
        <v>4</v>
      </c>
      <c r="B9" s="51"/>
      <c r="C9" s="52"/>
      <c r="D9" s="150" t="s">
        <v>152</v>
      </c>
      <c r="E9" s="150" t="s">
        <v>151</v>
      </c>
      <c r="F9" s="58"/>
      <c r="G9" s="8" t="s">
        <v>100</v>
      </c>
      <c r="H9" s="39" t="str">
        <f>IF(COUNTA(AK9)&gt;0,IF(COUNTA(L9:AK9)&lt;classé,"Non","Oui"),"Non")</f>
        <v>Oui</v>
      </c>
      <c r="I9" s="14">
        <f>SUM(L9:AK9)-SUM(AN9:BA9)+K9</f>
        <v>122</v>
      </c>
      <c r="J9" s="117"/>
      <c r="K9" s="145">
        <f>COUNTIF(L$5:AK$5,$D9)*2</f>
        <v>0</v>
      </c>
      <c r="L9" s="15"/>
      <c r="M9" s="16"/>
      <c r="N9" s="54">
        <v>26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32</v>
      </c>
      <c r="AK9" s="82">
        <v>32</v>
      </c>
      <c r="AL9" s="4">
        <f>MAX(L9:AK9)</f>
        <v>32</v>
      </c>
      <c r="AM9" s="5">
        <f t="shared" si="0"/>
        <v>4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</row>
    <row r="10" spans="1:54" s="97" customFormat="1" ht="24.75" customHeight="1">
      <c r="A10" s="39">
        <f>A9+1</f>
        <v>5</v>
      </c>
      <c r="B10" s="51"/>
      <c r="C10" s="52"/>
      <c r="D10" s="57" t="s">
        <v>87</v>
      </c>
      <c r="E10" s="57" t="s">
        <v>79</v>
      </c>
      <c r="F10" s="58"/>
      <c r="G10" s="57" t="s">
        <v>62</v>
      </c>
      <c r="H10" s="39" t="str">
        <f>IF(COUNTA(AK10)&gt;0,IF(COUNTA(L10:AK10)&lt;classé,"Non","Oui"),"Non")</f>
        <v>Oui</v>
      </c>
      <c r="I10" s="14">
        <f>SUM(L10:AK10)-SUM(AN10:BA10)+K10</f>
        <v>101</v>
      </c>
      <c r="J10" s="117"/>
      <c r="K10" s="145">
        <f>COUNTIF(L$5:AK$5,$D10)*2</f>
        <v>0</v>
      </c>
      <c r="L10" s="15">
        <v>19</v>
      </c>
      <c r="M10" s="16">
        <v>26</v>
      </c>
      <c r="N10" s="54">
        <v>22</v>
      </c>
      <c r="O10" s="16">
        <v>19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10</v>
      </c>
      <c r="AK10" s="82">
        <v>15</v>
      </c>
      <c r="AL10" s="4">
        <f>MAX(L10:AK10)</f>
        <v>26</v>
      </c>
      <c r="AM10" s="5">
        <f t="shared" si="0"/>
        <v>6</v>
      </c>
      <c r="AN10" s="94">
        <f t="shared" si="1"/>
        <v>10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</row>
    <row r="11" spans="1:54" s="97" customFormat="1" ht="24.75" customHeight="1">
      <c r="A11" s="39">
        <f t="shared" si="2"/>
        <v>6</v>
      </c>
      <c r="B11" s="51"/>
      <c r="C11" s="52"/>
      <c r="D11" s="150" t="s">
        <v>84</v>
      </c>
      <c r="E11" s="57" t="s">
        <v>85</v>
      </c>
      <c r="F11" s="58"/>
      <c r="G11" s="150" t="s">
        <v>86</v>
      </c>
      <c r="H11" s="39" t="str">
        <f>IF(COUNTA(AK11)&gt;0,IF(COUNTA(L11:AK11)&lt;classé,"Non","Oui"),"Non")</f>
        <v>Oui</v>
      </c>
      <c r="I11" s="14">
        <f>SUM(L11:AK11)-SUM(AN11:BA11)+K11</f>
        <v>96</v>
      </c>
      <c r="J11" s="117"/>
      <c r="K11" s="145">
        <f>COUNTIF(L$5:AK$5,$D11)*2</f>
        <v>0</v>
      </c>
      <c r="L11" s="15">
        <v>20</v>
      </c>
      <c r="M11" s="16">
        <v>32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22</v>
      </c>
      <c r="AK11" s="82">
        <v>22</v>
      </c>
      <c r="AL11" s="4">
        <f>MAX(L11:AK11)</f>
        <v>32</v>
      </c>
      <c r="AM11" s="5">
        <f t="shared" si="0"/>
        <v>4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</row>
    <row r="12" spans="1:54" s="97" customFormat="1" ht="24.75" customHeight="1">
      <c r="A12" s="39">
        <f t="shared" si="2"/>
        <v>7</v>
      </c>
      <c r="B12" s="51"/>
      <c r="C12" s="52"/>
      <c r="D12" s="150" t="s">
        <v>155</v>
      </c>
      <c r="E12" s="150" t="s">
        <v>154</v>
      </c>
      <c r="F12" s="58"/>
      <c r="G12" s="8" t="s">
        <v>153</v>
      </c>
      <c r="H12" s="39" t="str">
        <f>IF(COUNTA(AK12)&gt;0,IF(COUNTA(L12:AK12)&lt;classé,"Non","Oui"),"Non")</f>
        <v>Oui</v>
      </c>
      <c r="I12" s="14">
        <f>SUM(L12:AK12)-SUM(AN12:BA12)+K12</f>
        <v>68</v>
      </c>
      <c r="J12" s="117"/>
      <c r="K12" s="145">
        <f>COUNTIF(L$5:AK$5,$D12)*2</f>
        <v>0</v>
      </c>
      <c r="L12" s="15"/>
      <c r="M12" s="16"/>
      <c r="N12" s="54">
        <v>20</v>
      </c>
      <c r="O12" s="16">
        <v>20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14</v>
      </c>
      <c r="AK12" s="82">
        <v>14</v>
      </c>
      <c r="AL12" s="4">
        <f>MAX(L12:AK12)</f>
        <v>20</v>
      </c>
      <c r="AM12" s="5">
        <f t="shared" si="0"/>
        <v>4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</row>
    <row r="13" spans="1:54" s="97" customFormat="1" ht="24.75" customHeight="1">
      <c r="A13" s="39">
        <f t="shared" si="2"/>
        <v>8</v>
      </c>
      <c r="B13" s="51"/>
      <c r="C13" s="52"/>
      <c r="D13" s="150" t="s">
        <v>156</v>
      </c>
      <c r="E13" s="150" t="s">
        <v>128</v>
      </c>
      <c r="F13" s="58"/>
      <c r="G13" s="8" t="s">
        <v>38</v>
      </c>
      <c r="H13" s="39" t="str">
        <f>IF(COUNTA(AK13)&gt;0,IF(COUNTA(L13:AK13)&lt;classé,"Non","Oui"),"Non")</f>
        <v>Oui</v>
      </c>
      <c r="I13" s="14">
        <f>SUM(L13:AK13)-SUM(AN13:BA13)+K13</f>
        <v>60</v>
      </c>
      <c r="J13" s="117"/>
      <c r="K13" s="145">
        <f>COUNTIF(L$5:AK$5,$D13)*2</f>
        <v>0</v>
      </c>
      <c r="L13" s="15"/>
      <c r="M13" s="16"/>
      <c r="N13" s="54">
        <v>19</v>
      </c>
      <c r="O13" s="16">
        <v>17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12</v>
      </c>
      <c r="AK13" s="82">
        <v>12</v>
      </c>
      <c r="AL13" s="4">
        <f>MAX(L13:AK13)</f>
        <v>19</v>
      </c>
      <c r="AM13" s="5">
        <f t="shared" si="0"/>
        <v>4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</row>
    <row r="14" spans="1:54" s="97" customFormat="1" ht="24.75" customHeight="1">
      <c r="A14" s="39">
        <f t="shared" si="2"/>
        <v>9</v>
      </c>
      <c r="B14" s="51"/>
      <c r="C14" s="52"/>
      <c r="D14" s="150" t="s">
        <v>158</v>
      </c>
      <c r="E14" s="150" t="s">
        <v>159</v>
      </c>
      <c r="F14" s="58"/>
      <c r="G14" s="8" t="s">
        <v>153</v>
      </c>
      <c r="H14" s="39" t="str">
        <f>IF(COUNTA(AK14)&gt;0,IF(COUNTA(L14:AK14)&lt;classé,"Non","Oui"),"Non")</f>
        <v>Oui</v>
      </c>
      <c r="I14" s="14">
        <f>SUM(L14:AK14)-SUM(AN14:BA14)+K14</f>
        <v>56.1</v>
      </c>
      <c r="J14" s="117"/>
      <c r="K14" s="145">
        <f>COUNTIF(L$5:AK$5,$D14)*2</f>
        <v>0</v>
      </c>
      <c r="L14" s="15"/>
      <c r="M14" s="16"/>
      <c r="N14" s="54">
        <v>17</v>
      </c>
      <c r="O14" s="16">
        <v>18.1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11</v>
      </c>
      <c r="AK14" s="82">
        <v>10</v>
      </c>
      <c r="AL14" s="4">
        <f>MAX(L14:AK14)</f>
        <v>18.1</v>
      </c>
      <c r="AM14" s="5">
        <f t="shared" si="0"/>
        <v>4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</row>
    <row r="15" spans="1:54" s="97" customFormat="1" ht="24.75" customHeight="1" thickBot="1">
      <c r="A15" s="169">
        <f t="shared" si="2"/>
        <v>10</v>
      </c>
      <c r="B15" s="170"/>
      <c r="C15" s="171"/>
      <c r="D15" s="172" t="s">
        <v>157</v>
      </c>
      <c r="E15" s="172" t="s">
        <v>79</v>
      </c>
      <c r="F15" s="173"/>
      <c r="G15" s="226" t="s">
        <v>38</v>
      </c>
      <c r="H15" s="169" t="str">
        <f>IF(COUNTA(AK15)&gt;0,IF(COUNTA(L15:AK15)&lt;classé,"Non","Oui"),"Non")</f>
        <v>Oui</v>
      </c>
      <c r="I15" s="174">
        <f>SUM(L15:AK15)-SUM(AN15:BA15)+K15</f>
        <v>56</v>
      </c>
      <c r="J15" s="175"/>
      <c r="K15" s="176">
        <f>COUNTIF(L$5:AK$5,$D15)*2</f>
        <v>0</v>
      </c>
      <c r="L15" s="177"/>
      <c r="M15" s="178"/>
      <c r="N15" s="179">
        <v>18</v>
      </c>
      <c r="O15" s="178">
        <v>16</v>
      </c>
      <c r="P15" s="179"/>
      <c r="Q15" s="180"/>
      <c r="R15" s="181"/>
      <c r="S15" s="178"/>
      <c r="T15" s="181"/>
      <c r="U15" s="180"/>
      <c r="V15" s="181"/>
      <c r="W15" s="178"/>
      <c r="X15" s="181"/>
      <c r="Y15" s="178"/>
      <c r="Z15" s="181"/>
      <c r="AA15" s="180"/>
      <c r="AB15" s="181"/>
      <c r="AC15" s="178"/>
      <c r="AD15" s="179"/>
      <c r="AE15" s="180"/>
      <c r="AF15" s="181"/>
      <c r="AG15" s="178"/>
      <c r="AH15" s="181"/>
      <c r="AI15" s="178"/>
      <c r="AJ15" s="180">
        <v>13</v>
      </c>
      <c r="AK15" s="182">
        <v>9</v>
      </c>
      <c r="AL15" s="4">
        <f>MAX(L15:AK15)</f>
        <v>18</v>
      </c>
      <c r="AM15" s="5">
        <f t="shared" si="0"/>
        <v>4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</row>
    <row r="16" spans="1:54" s="97" customFormat="1" ht="24.75" customHeight="1">
      <c r="A16" s="188">
        <f t="shared" si="2"/>
        <v>11</v>
      </c>
      <c r="B16" s="183"/>
      <c r="C16" s="184"/>
      <c r="D16" s="187" t="s">
        <v>206</v>
      </c>
      <c r="E16" s="187" t="s">
        <v>207</v>
      </c>
      <c r="F16" s="186">
        <v>38270</v>
      </c>
      <c r="G16" s="225" t="s">
        <v>120</v>
      </c>
      <c r="H16" s="188" t="str">
        <f>IF(COUNTA(AK16)&gt;0,IF(COUNTA(L16:AK16)&lt;classé,"Non","Oui"),"Non")</f>
        <v>Non</v>
      </c>
      <c r="I16" s="189">
        <f>SUM(L16:AK16)-SUM(AN16:BA16)+K16</f>
        <v>102</v>
      </c>
      <c r="J16" s="190"/>
      <c r="K16" s="190">
        <f>COUNTIF(L$5:AK$5,$D16)*2</f>
        <v>2</v>
      </c>
      <c r="L16" s="191"/>
      <c r="M16" s="192"/>
      <c r="N16" s="193"/>
      <c r="O16" s="192"/>
      <c r="P16" s="193"/>
      <c r="Q16" s="194"/>
      <c r="R16" s="195"/>
      <c r="S16" s="192"/>
      <c r="T16" s="195"/>
      <c r="U16" s="194"/>
      <c r="V16" s="195"/>
      <c r="W16" s="192"/>
      <c r="X16" s="195"/>
      <c r="Y16" s="192"/>
      <c r="Z16" s="195"/>
      <c r="AA16" s="194"/>
      <c r="AB16" s="195"/>
      <c r="AC16" s="192"/>
      <c r="AD16" s="193"/>
      <c r="AE16" s="194"/>
      <c r="AF16" s="195"/>
      <c r="AG16" s="192"/>
      <c r="AH16" s="195"/>
      <c r="AI16" s="192"/>
      <c r="AJ16" s="194">
        <v>50</v>
      </c>
      <c r="AK16" s="196">
        <v>50</v>
      </c>
      <c r="AL16" s="4">
        <f>MAX(L16:AK16)</f>
        <v>50</v>
      </c>
      <c r="AM16" s="5">
        <f t="shared" si="0"/>
        <v>2</v>
      </c>
      <c r="AN16" s="94">
        <f t="shared" si="1"/>
        <v>0</v>
      </c>
      <c r="AO16" s="4">
        <f t="shared" si="1"/>
        <v>0</v>
      </c>
      <c r="AP16" s="4">
        <f t="shared" si="1"/>
        <v>0</v>
      </c>
      <c r="AQ16" s="4">
        <f t="shared" si="1"/>
        <v>0</v>
      </c>
      <c r="AR16" s="4">
        <f t="shared" si="1"/>
        <v>0</v>
      </c>
      <c r="AS16" s="4">
        <f t="shared" si="1"/>
        <v>0</v>
      </c>
      <c r="AT16" s="4">
        <f t="shared" si="1"/>
        <v>0</v>
      </c>
      <c r="AU16" s="4">
        <f t="shared" si="1"/>
        <v>0</v>
      </c>
      <c r="AV16" s="4">
        <f t="shared" si="1"/>
        <v>0</v>
      </c>
      <c r="AW16" s="4">
        <f t="shared" si="1"/>
        <v>0</v>
      </c>
      <c r="AX16" s="4">
        <f t="shared" si="1"/>
        <v>0</v>
      </c>
      <c r="AY16" s="4">
        <f t="shared" si="1"/>
        <v>0</v>
      </c>
      <c r="AZ16" s="4">
        <f t="shared" si="1"/>
        <v>0</v>
      </c>
      <c r="BA16" s="95">
        <f t="shared" si="1"/>
        <v>0</v>
      </c>
      <c r="BB16" s="96"/>
    </row>
    <row r="17" spans="1:54" s="97" customFormat="1" ht="24.75" customHeight="1">
      <c r="A17" s="201">
        <f t="shared" si="2"/>
        <v>12</v>
      </c>
      <c r="B17" s="197"/>
      <c r="C17" s="213"/>
      <c r="D17" s="199" t="s">
        <v>80</v>
      </c>
      <c r="E17" s="210" t="s">
        <v>81</v>
      </c>
      <c r="F17" s="200"/>
      <c r="G17" s="199" t="s">
        <v>7</v>
      </c>
      <c r="H17" s="201" t="str">
        <f>IF(COUNTA(AK17)&gt;0,IF(COUNTA(L17:AK17)&lt;classé,"Non","Oui"),"Non")</f>
        <v>Non</v>
      </c>
      <c r="I17" s="202">
        <f>SUM(L17:AK17)-SUM(AN17:BA17)+K17</f>
        <v>87</v>
      </c>
      <c r="J17" s="203"/>
      <c r="K17" s="203">
        <f>COUNTIF(L$5:AK$5,$D17)*2</f>
        <v>0</v>
      </c>
      <c r="L17" s="204">
        <v>26</v>
      </c>
      <c r="M17" s="205">
        <v>19</v>
      </c>
      <c r="N17" s="206">
        <v>16</v>
      </c>
      <c r="O17" s="205">
        <v>26</v>
      </c>
      <c r="P17" s="206"/>
      <c r="Q17" s="207"/>
      <c r="R17" s="208"/>
      <c r="S17" s="205"/>
      <c r="T17" s="208"/>
      <c r="U17" s="207"/>
      <c r="V17" s="208"/>
      <c r="W17" s="205"/>
      <c r="X17" s="208"/>
      <c r="Y17" s="205"/>
      <c r="Z17" s="208"/>
      <c r="AA17" s="207"/>
      <c r="AB17" s="208"/>
      <c r="AC17" s="205"/>
      <c r="AD17" s="206"/>
      <c r="AE17" s="207"/>
      <c r="AF17" s="208"/>
      <c r="AG17" s="205"/>
      <c r="AH17" s="208"/>
      <c r="AI17" s="205"/>
      <c r="AJ17" s="207"/>
      <c r="AK17" s="209"/>
      <c r="AL17" s="4">
        <f>MAX(L17:AK17)</f>
        <v>26</v>
      </c>
      <c r="AM17" s="5">
        <f t="shared" si="0"/>
        <v>4</v>
      </c>
      <c r="AN17" s="94">
        <f t="shared" si="1"/>
        <v>0</v>
      </c>
      <c r="AO17" s="4">
        <f t="shared" si="1"/>
        <v>0</v>
      </c>
      <c r="AP17" s="4">
        <f t="shared" si="1"/>
        <v>0</v>
      </c>
      <c r="AQ17" s="4">
        <f t="shared" si="1"/>
        <v>0</v>
      </c>
      <c r="AR17" s="4">
        <f t="shared" si="1"/>
        <v>0</v>
      </c>
      <c r="AS17" s="4">
        <f t="shared" si="1"/>
        <v>0</v>
      </c>
      <c r="AT17" s="4">
        <f t="shared" si="1"/>
        <v>0</v>
      </c>
      <c r="AU17" s="4">
        <f t="shared" si="1"/>
        <v>0</v>
      </c>
      <c r="AV17" s="4">
        <f t="shared" si="1"/>
        <v>0</v>
      </c>
      <c r="AW17" s="4">
        <f t="shared" si="1"/>
        <v>0</v>
      </c>
      <c r="AX17" s="4">
        <f t="shared" si="1"/>
        <v>0</v>
      </c>
      <c r="AY17" s="4">
        <f t="shared" si="1"/>
        <v>0</v>
      </c>
      <c r="AZ17" s="4">
        <f t="shared" si="1"/>
        <v>0</v>
      </c>
      <c r="BA17" s="95">
        <f t="shared" si="1"/>
        <v>0</v>
      </c>
      <c r="BB17" s="96"/>
    </row>
    <row r="18" spans="1:54" s="97" customFormat="1" ht="24.75" customHeight="1">
      <c r="A18" s="201">
        <f t="shared" si="2"/>
        <v>13</v>
      </c>
      <c r="B18" s="197"/>
      <c r="C18" s="198"/>
      <c r="D18" s="199" t="s">
        <v>211</v>
      </c>
      <c r="E18" s="199" t="s">
        <v>212</v>
      </c>
      <c r="F18" s="200">
        <v>37678</v>
      </c>
      <c r="G18" s="212" t="s">
        <v>120</v>
      </c>
      <c r="H18" s="201" t="str">
        <f>IF(COUNTA(AK18)&gt;0,IF(COUNTA(L18:AK18)&lt;classé,"Non","Oui"),"Non")</f>
        <v>Non</v>
      </c>
      <c r="I18" s="202">
        <f>SUM(L18:AK18)-SUM(AN18:BA18)+K18</f>
        <v>60</v>
      </c>
      <c r="J18" s="203"/>
      <c r="K18" s="203">
        <f>COUNTIF(L$5:AK$5,$D18)*2</f>
        <v>0</v>
      </c>
      <c r="L18" s="204"/>
      <c r="M18" s="205"/>
      <c r="N18" s="206"/>
      <c r="O18" s="205"/>
      <c r="P18" s="206"/>
      <c r="Q18" s="207"/>
      <c r="R18" s="208"/>
      <c r="S18" s="205"/>
      <c r="T18" s="208"/>
      <c r="U18" s="207"/>
      <c r="V18" s="208"/>
      <c r="W18" s="205"/>
      <c r="X18" s="208"/>
      <c r="Y18" s="205"/>
      <c r="Z18" s="208"/>
      <c r="AA18" s="207"/>
      <c r="AB18" s="208"/>
      <c r="AC18" s="205"/>
      <c r="AD18" s="206"/>
      <c r="AE18" s="207"/>
      <c r="AF18" s="208"/>
      <c r="AG18" s="205"/>
      <c r="AH18" s="208"/>
      <c r="AI18" s="205"/>
      <c r="AJ18" s="207">
        <v>20</v>
      </c>
      <c r="AK18" s="209">
        <v>40</v>
      </c>
      <c r="AL18" s="4">
        <f>MAX(L18:AK18)</f>
        <v>40</v>
      </c>
      <c r="AM18" s="5">
        <f t="shared" si="0"/>
        <v>2</v>
      </c>
      <c r="AN18" s="94">
        <f t="shared" si="1"/>
        <v>0</v>
      </c>
      <c r="AO18" s="4">
        <f t="shared" si="1"/>
        <v>0</v>
      </c>
      <c r="AP18" s="4">
        <f t="shared" si="1"/>
        <v>0</v>
      </c>
      <c r="AQ18" s="4">
        <f t="shared" si="1"/>
        <v>0</v>
      </c>
      <c r="AR18" s="4">
        <f t="shared" si="1"/>
        <v>0</v>
      </c>
      <c r="AS18" s="4">
        <f t="shared" si="1"/>
        <v>0</v>
      </c>
      <c r="AT18" s="4">
        <f t="shared" si="1"/>
        <v>0</v>
      </c>
      <c r="AU18" s="4">
        <f t="shared" si="1"/>
        <v>0</v>
      </c>
      <c r="AV18" s="4">
        <f t="shared" si="1"/>
        <v>0</v>
      </c>
      <c r="AW18" s="4">
        <f t="shared" si="1"/>
        <v>0</v>
      </c>
      <c r="AX18" s="4">
        <f t="shared" si="1"/>
        <v>0</v>
      </c>
      <c r="AY18" s="4">
        <f t="shared" si="1"/>
        <v>0</v>
      </c>
      <c r="AZ18" s="4">
        <f t="shared" si="1"/>
        <v>0</v>
      </c>
      <c r="BA18" s="95">
        <f t="shared" si="1"/>
        <v>0</v>
      </c>
      <c r="BB18" s="96"/>
    </row>
    <row r="19" spans="1:54" s="97" customFormat="1" ht="24.75" customHeight="1">
      <c r="A19" s="201">
        <f t="shared" si="2"/>
        <v>14</v>
      </c>
      <c r="B19" s="197"/>
      <c r="C19" s="213"/>
      <c r="D19" s="210" t="s">
        <v>78</v>
      </c>
      <c r="E19" s="210" t="s">
        <v>79</v>
      </c>
      <c r="F19" s="200"/>
      <c r="G19" s="210" t="s">
        <v>51</v>
      </c>
      <c r="H19" s="201" t="str">
        <f>IF(COUNTA(AK19)&gt;0,IF(COUNTA(L19:AK19)&lt;classé,"Non","Oui"),"Non")</f>
        <v>Non</v>
      </c>
      <c r="I19" s="202">
        <f>SUM(L19:AK19)-SUM(AN19:BA19)+K19</f>
        <v>54</v>
      </c>
      <c r="J19" s="203"/>
      <c r="K19" s="203">
        <f>COUNTIF(L$5:AK$5,$D19)*2</f>
        <v>0</v>
      </c>
      <c r="L19" s="204">
        <v>32</v>
      </c>
      <c r="M19" s="205">
        <v>22</v>
      </c>
      <c r="N19" s="206"/>
      <c r="O19" s="205"/>
      <c r="P19" s="206"/>
      <c r="Q19" s="207"/>
      <c r="R19" s="208"/>
      <c r="S19" s="205"/>
      <c r="T19" s="208"/>
      <c r="U19" s="207"/>
      <c r="V19" s="208"/>
      <c r="W19" s="205"/>
      <c r="X19" s="208"/>
      <c r="Y19" s="205"/>
      <c r="Z19" s="208"/>
      <c r="AA19" s="207"/>
      <c r="AB19" s="208"/>
      <c r="AC19" s="205"/>
      <c r="AD19" s="206"/>
      <c r="AE19" s="207"/>
      <c r="AF19" s="208"/>
      <c r="AG19" s="205"/>
      <c r="AH19" s="208"/>
      <c r="AI19" s="205"/>
      <c r="AJ19" s="207"/>
      <c r="AK19" s="209"/>
      <c r="AL19" s="4">
        <f>MAX(L19:AK19)</f>
        <v>32</v>
      </c>
      <c r="AM19" s="5">
        <f t="shared" si="0"/>
        <v>2</v>
      </c>
      <c r="AN19" s="94">
        <f t="shared" si="1"/>
        <v>0</v>
      </c>
      <c r="AO19" s="4">
        <f t="shared" si="1"/>
        <v>0</v>
      </c>
      <c r="AP19" s="4">
        <f t="shared" si="1"/>
        <v>0</v>
      </c>
      <c r="AQ19" s="4">
        <f t="shared" si="1"/>
        <v>0</v>
      </c>
      <c r="AR19" s="4">
        <f t="shared" si="1"/>
        <v>0</v>
      </c>
      <c r="AS19" s="4">
        <f t="shared" si="1"/>
        <v>0</v>
      </c>
      <c r="AT19" s="4">
        <f t="shared" si="1"/>
        <v>0</v>
      </c>
      <c r="AU19" s="4">
        <f t="shared" si="1"/>
        <v>0</v>
      </c>
      <c r="AV19" s="4">
        <f t="shared" si="1"/>
        <v>0</v>
      </c>
      <c r="AW19" s="4">
        <f t="shared" si="1"/>
        <v>0</v>
      </c>
      <c r="AX19" s="4">
        <f t="shared" si="1"/>
        <v>0</v>
      </c>
      <c r="AY19" s="4">
        <f t="shared" si="1"/>
        <v>0</v>
      </c>
      <c r="AZ19" s="4">
        <f t="shared" si="1"/>
        <v>0</v>
      </c>
      <c r="BA19" s="95">
        <f t="shared" si="1"/>
        <v>0</v>
      </c>
      <c r="BB19" s="96"/>
    </row>
    <row r="20" spans="1:54" s="97" customFormat="1" ht="24.75" customHeight="1">
      <c r="A20" s="201">
        <f t="shared" si="2"/>
        <v>15</v>
      </c>
      <c r="B20" s="197"/>
      <c r="C20" s="198"/>
      <c r="D20" s="210" t="s">
        <v>82</v>
      </c>
      <c r="E20" s="210" t="s">
        <v>83</v>
      </c>
      <c r="F20" s="200"/>
      <c r="G20" s="224" t="s">
        <v>41</v>
      </c>
      <c r="H20" s="201" t="str">
        <f>IF(COUNTA(AK20)&gt;0,IF(COUNTA(L20:AK20)&lt;classé,"Non","Oui"),"Non")</f>
        <v>Non</v>
      </c>
      <c r="I20" s="202">
        <f>SUM(L20:AK20)-SUM(AN20:BA20)+K20</f>
        <v>42</v>
      </c>
      <c r="J20" s="203"/>
      <c r="K20" s="203">
        <f>COUNTIF(L$5:AK$5,$D20)*2</f>
        <v>0</v>
      </c>
      <c r="L20" s="204">
        <v>22</v>
      </c>
      <c r="M20" s="205">
        <v>20</v>
      </c>
      <c r="N20" s="206"/>
      <c r="O20" s="205"/>
      <c r="P20" s="206"/>
      <c r="Q20" s="207"/>
      <c r="R20" s="208"/>
      <c r="S20" s="205"/>
      <c r="T20" s="208"/>
      <c r="U20" s="207"/>
      <c r="V20" s="208"/>
      <c r="W20" s="205"/>
      <c r="X20" s="208"/>
      <c r="Y20" s="205"/>
      <c r="Z20" s="208"/>
      <c r="AA20" s="207"/>
      <c r="AB20" s="208"/>
      <c r="AC20" s="205"/>
      <c r="AD20" s="206"/>
      <c r="AE20" s="207"/>
      <c r="AF20" s="208"/>
      <c r="AG20" s="205"/>
      <c r="AH20" s="208"/>
      <c r="AI20" s="205"/>
      <c r="AJ20" s="207"/>
      <c r="AK20" s="209"/>
      <c r="AL20" s="4">
        <f>MAX(L20:AK20)</f>
        <v>22</v>
      </c>
      <c r="AM20" s="5">
        <f t="shared" si="0"/>
        <v>2</v>
      </c>
      <c r="AN20" s="94">
        <f t="shared" si="1"/>
        <v>0</v>
      </c>
      <c r="AO20" s="4">
        <f t="shared" si="1"/>
        <v>0</v>
      </c>
      <c r="AP20" s="4">
        <f t="shared" si="1"/>
        <v>0</v>
      </c>
      <c r="AQ20" s="4">
        <f t="shared" si="1"/>
        <v>0</v>
      </c>
      <c r="AR20" s="4">
        <f t="shared" si="1"/>
        <v>0</v>
      </c>
      <c r="AS20" s="4">
        <f t="shared" si="1"/>
        <v>0</v>
      </c>
      <c r="AT20" s="4">
        <f t="shared" si="1"/>
        <v>0</v>
      </c>
      <c r="AU20" s="4">
        <f t="shared" si="1"/>
        <v>0</v>
      </c>
      <c r="AV20" s="4">
        <f t="shared" si="1"/>
        <v>0</v>
      </c>
      <c r="AW20" s="4">
        <f t="shared" si="1"/>
        <v>0</v>
      </c>
      <c r="AX20" s="4">
        <f t="shared" si="1"/>
        <v>0</v>
      </c>
      <c r="AY20" s="4">
        <f t="shared" si="1"/>
        <v>0</v>
      </c>
      <c r="AZ20" s="4">
        <f t="shared" si="1"/>
        <v>0</v>
      </c>
      <c r="BA20" s="95">
        <f t="shared" si="1"/>
        <v>0</v>
      </c>
      <c r="BB20" s="96"/>
    </row>
    <row r="21" spans="1:54" s="97" customFormat="1" ht="24.75" customHeight="1">
      <c r="A21" s="201">
        <f t="shared" si="2"/>
        <v>16</v>
      </c>
      <c r="B21" s="197"/>
      <c r="C21" s="198"/>
      <c r="D21" s="199" t="s">
        <v>208</v>
      </c>
      <c r="E21" s="199" t="s">
        <v>209</v>
      </c>
      <c r="F21" s="200">
        <v>38368</v>
      </c>
      <c r="G21" s="212" t="s">
        <v>62</v>
      </c>
      <c r="H21" s="201" t="str">
        <f>IF(COUNTA(AK21)&gt;0,IF(COUNTA(L21:AK21)&lt;classé,"Non","Oui"),"Non")</f>
        <v>Non</v>
      </c>
      <c r="I21" s="202">
        <f>SUM(L21:AK21)-SUM(AN21:BA21)+K21</f>
        <v>38</v>
      </c>
      <c r="J21" s="203"/>
      <c r="K21" s="203">
        <f>COUNTIF(L$5:AK$5,$D21)*2</f>
        <v>0</v>
      </c>
      <c r="L21" s="204"/>
      <c r="M21" s="205"/>
      <c r="N21" s="206"/>
      <c r="O21" s="205"/>
      <c r="P21" s="206"/>
      <c r="Q21" s="207"/>
      <c r="R21" s="208"/>
      <c r="S21" s="205"/>
      <c r="T21" s="208"/>
      <c r="U21" s="207"/>
      <c r="V21" s="208"/>
      <c r="W21" s="205"/>
      <c r="X21" s="208"/>
      <c r="Y21" s="205"/>
      <c r="Z21" s="208"/>
      <c r="AA21" s="207"/>
      <c r="AB21" s="208"/>
      <c r="AC21" s="205"/>
      <c r="AD21" s="206"/>
      <c r="AE21" s="207"/>
      <c r="AF21" s="208"/>
      <c r="AG21" s="205"/>
      <c r="AH21" s="208"/>
      <c r="AI21" s="205"/>
      <c r="AJ21" s="207">
        <v>19</v>
      </c>
      <c r="AK21" s="209">
        <v>19</v>
      </c>
      <c r="AL21" s="4">
        <f>MAX(L21:AK21)</f>
        <v>19</v>
      </c>
      <c r="AM21" s="5">
        <f t="shared" si="0"/>
        <v>2</v>
      </c>
      <c r="AN21" s="94">
        <f t="shared" si="1"/>
        <v>0</v>
      </c>
      <c r="AO21" s="4">
        <f t="shared" si="1"/>
        <v>0</v>
      </c>
      <c r="AP21" s="4">
        <f t="shared" si="1"/>
        <v>0</v>
      </c>
      <c r="AQ21" s="4">
        <f t="shared" si="1"/>
        <v>0</v>
      </c>
      <c r="AR21" s="4">
        <f t="shared" si="1"/>
        <v>0</v>
      </c>
      <c r="AS21" s="4">
        <f t="shared" si="1"/>
        <v>0</v>
      </c>
      <c r="AT21" s="4">
        <f t="shared" si="1"/>
        <v>0</v>
      </c>
      <c r="AU21" s="4">
        <f t="shared" si="1"/>
        <v>0</v>
      </c>
      <c r="AV21" s="4">
        <f t="shared" si="1"/>
        <v>0</v>
      </c>
      <c r="AW21" s="4">
        <f t="shared" si="1"/>
        <v>0</v>
      </c>
      <c r="AX21" s="4">
        <f t="shared" si="1"/>
        <v>0</v>
      </c>
      <c r="AY21" s="4">
        <f t="shared" si="1"/>
        <v>0</v>
      </c>
      <c r="AZ21" s="4">
        <f t="shared" si="1"/>
        <v>0</v>
      </c>
      <c r="BA21" s="95">
        <f t="shared" si="1"/>
        <v>0</v>
      </c>
      <c r="BB21" s="96"/>
    </row>
    <row r="22" spans="1:54" s="97" customFormat="1" ht="24.75" customHeight="1">
      <c r="A22" s="201">
        <f t="shared" si="2"/>
        <v>17</v>
      </c>
      <c r="B22" s="197"/>
      <c r="C22" s="198"/>
      <c r="D22" s="199" t="s">
        <v>292</v>
      </c>
      <c r="E22" s="199" t="s">
        <v>293</v>
      </c>
      <c r="F22" s="200"/>
      <c r="G22" s="212" t="s">
        <v>54</v>
      </c>
      <c r="H22" s="201" t="str">
        <f>IF(COUNTA(AK22)&gt;0,IF(COUNTA(L22:AK22)&lt;classé,"Non","Oui"),"Non")</f>
        <v>Non</v>
      </c>
      <c r="I22" s="202">
        <f>SUM(L22:AK22)-SUM(AN22:BA22)+K22</f>
        <v>35</v>
      </c>
      <c r="J22" s="203"/>
      <c r="K22" s="203">
        <f>COUNTIF(L$5:AK$5,$D22)*2</f>
        <v>0</v>
      </c>
      <c r="L22" s="204"/>
      <c r="M22" s="205"/>
      <c r="N22" s="206"/>
      <c r="O22" s="205"/>
      <c r="P22" s="206"/>
      <c r="Q22" s="207"/>
      <c r="R22" s="208"/>
      <c r="S22" s="205"/>
      <c r="T22" s="208"/>
      <c r="U22" s="207"/>
      <c r="V22" s="208"/>
      <c r="W22" s="205"/>
      <c r="X22" s="208"/>
      <c r="Y22" s="205"/>
      <c r="Z22" s="208"/>
      <c r="AA22" s="207"/>
      <c r="AB22" s="208"/>
      <c r="AC22" s="205"/>
      <c r="AD22" s="206"/>
      <c r="AE22" s="207"/>
      <c r="AF22" s="208"/>
      <c r="AG22" s="205"/>
      <c r="AH22" s="208"/>
      <c r="AI22" s="205"/>
      <c r="AJ22" s="207">
        <v>17</v>
      </c>
      <c r="AK22" s="209">
        <v>18</v>
      </c>
      <c r="AL22" s="4">
        <f>MAX(L22:AK22)</f>
        <v>18</v>
      </c>
      <c r="AM22" s="5">
        <f t="shared" si="0"/>
        <v>2</v>
      </c>
      <c r="AN22" s="94">
        <f aca="true" t="shared" si="3" ref="AN22:BA45">IF($AM22&gt;Nbcourse+AN$3-1-$J22,LARGE($L22:$AK22,Nbcourse+AN$3-$J22),0)</f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</row>
    <row r="23" spans="1:54" s="97" customFormat="1" ht="24.75" customHeight="1">
      <c r="A23" s="201">
        <f t="shared" si="2"/>
        <v>18</v>
      </c>
      <c r="B23" s="197"/>
      <c r="C23" s="213"/>
      <c r="D23" s="210" t="s">
        <v>217</v>
      </c>
      <c r="E23" s="210" t="s">
        <v>218</v>
      </c>
      <c r="F23" s="200">
        <v>0</v>
      </c>
      <c r="G23" s="210" t="s">
        <v>7</v>
      </c>
      <c r="H23" s="201" t="str">
        <f>IF(COUNTA(AK23)&gt;0,IF(COUNTA(L23:AK23)&lt;classé,"Non","Oui"),"Non")</f>
        <v>Non</v>
      </c>
      <c r="I23" s="202">
        <f>SUM(L23:AK23)-SUM(AN23:BA23)+K23</f>
        <v>31</v>
      </c>
      <c r="J23" s="203"/>
      <c r="K23" s="203">
        <f>COUNTIF(L$5:AK$5,$D23)*2</f>
        <v>0</v>
      </c>
      <c r="L23" s="204"/>
      <c r="M23" s="205"/>
      <c r="N23" s="206"/>
      <c r="O23" s="205"/>
      <c r="P23" s="206"/>
      <c r="Q23" s="207"/>
      <c r="R23" s="208"/>
      <c r="S23" s="205"/>
      <c r="T23" s="208"/>
      <c r="U23" s="207"/>
      <c r="V23" s="208"/>
      <c r="W23" s="205"/>
      <c r="X23" s="208"/>
      <c r="Y23" s="205"/>
      <c r="Z23" s="208"/>
      <c r="AA23" s="207"/>
      <c r="AB23" s="208"/>
      <c r="AC23" s="205"/>
      <c r="AD23" s="206"/>
      <c r="AE23" s="207"/>
      <c r="AF23" s="208"/>
      <c r="AG23" s="205"/>
      <c r="AH23" s="208"/>
      <c r="AI23" s="205"/>
      <c r="AJ23" s="207">
        <v>15</v>
      </c>
      <c r="AK23" s="209">
        <v>16</v>
      </c>
      <c r="AL23" s="4">
        <f>MAX(L23:AK23)</f>
        <v>16</v>
      </c>
      <c r="AM23" s="5">
        <f t="shared" si="0"/>
        <v>2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</row>
    <row r="24" spans="1:54" s="97" customFormat="1" ht="24.75" customHeight="1">
      <c r="A24" s="201">
        <f t="shared" si="2"/>
        <v>19</v>
      </c>
      <c r="B24" s="197"/>
      <c r="C24" s="198"/>
      <c r="D24" s="199" t="s">
        <v>213</v>
      </c>
      <c r="E24" s="199" t="s">
        <v>214</v>
      </c>
      <c r="F24" s="200">
        <v>38207</v>
      </c>
      <c r="G24" s="212" t="s">
        <v>120</v>
      </c>
      <c r="H24" s="201" t="str">
        <f>IF(COUNTA(AK24)&gt;0,IF(COUNTA(L24:AK24)&lt;classé,"Non","Oui"),"Non")</f>
        <v>Non</v>
      </c>
      <c r="I24" s="202">
        <f>SUM(L24:AK24)-SUM(AN24:BA24)+K24</f>
        <v>29</v>
      </c>
      <c r="J24" s="203"/>
      <c r="K24" s="203">
        <f>COUNTIF(L$5:AK$5,$D24)*2</f>
        <v>0</v>
      </c>
      <c r="L24" s="204"/>
      <c r="M24" s="205"/>
      <c r="N24" s="206"/>
      <c r="O24" s="205"/>
      <c r="P24" s="206"/>
      <c r="Q24" s="207"/>
      <c r="R24" s="208"/>
      <c r="S24" s="205"/>
      <c r="T24" s="208"/>
      <c r="U24" s="207"/>
      <c r="V24" s="208"/>
      <c r="W24" s="205"/>
      <c r="X24" s="208"/>
      <c r="Y24" s="205"/>
      <c r="Z24" s="208"/>
      <c r="AA24" s="207"/>
      <c r="AB24" s="208"/>
      <c r="AC24" s="205"/>
      <c r="AD24" s="206"/>
      <c r="AE24" s="207"/>
      <c r="AF24" s="208"/>
      <c r="AG24" s="205"/>
      <c r="AH24" s="208"/>
      <c r="AI24" s="205"/>
      <c r="AJ24" s="207">
        <v>16</v>
      </c>
      <c r="AK24" s="209">
        <v>13</v>
      </c>
      <c r="AL24" s="4">
        <f>MAX(L24:AK24)</f>
        <v>16</v>
      </c>
      <c r="AM24" s="5">
        <f t="shared" si="0"/>
        <v>2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</row>
    <row r="25" spans="1:54" s="97" customFormat="1" ht="24.75" customHeight="1">
      <c r="A25" s="201">
        <f t="shared" si="2"/>
        <v>20</v>
      </c>
      <c r="B25" s="197"/>
      <c r="C25" s="213"/>
      <c r="D25" s="199" t="s">
        <v>215</v>
      </c>
      <c r="E25" s="199" t="s">
        <v>216</v>
      </c>
      <c r="F25" s="200">
        <v>38331</v>
      </c>
      <c r="G25" s="212" t="s">
        <v>62</v>
      </c>
      <c r="H25" s="201" t="str">
        <f>IF(COUNTA(AK25)&gt;0,IF(COUNTA(L25:AK25)&lt;classé,"Non","Oui"),"Non")</f>
        <v>Non</v>
      </c>
      <c r="I25" s="202">
        <f>SUM(L25:AK25)-SUM(AN25:BA25)+K25</f>
        <v>20</v>
      </c>
      <c r="J25" s="203"/>
      <c r="K25" s="203">
        <f>COUNTIF(L$5:AK$5,$D25)*2</f>
        <v>0</v>
      </c>
      <c r="L25" s="204"/>
      <c r="M25" s="205"/>
      <c r="N25" s="206"/>
      <c r="O25" s="205"/>
      <c r="P25" s="206"/>
      <c r="Q25" s="207"/>
      <c r="R25" s="208"/>
      <c r="S25" s="205"/>
      <c r="T25" s="208"/>
      <c r="U25" s="207"/>
      <c r="V25" s="208"/>
      <c r="W25" s="205"/>
      <c r="X25" s="208"/>
      <c r="Y25" s="205"/>
      <c r="Z25" s="208"/>
      <c r="AA25" s="207"/>
      <c r="AB25" s="208"/>
      <c r="AC25" s="205"/>
      <c r="AD25" s="206"/>
      <c r="AE25" s="207"/>
      <c r="AF25" s="208"/>
      <c r="AG25" s="205"/>
      <c r="AH25" s="208"/>
      <c r="AI25" s="205"/>
      <c r="AJ25" s="207">
        <v>9</v>
      </c>
      <c r="AK25" s="209">
        <v>11</v>
      </c>
      <c r="AL25" s="4">
        <f>MAX(L25:AK25)</f>
        <v>11</v>
      </c>
      <c r="AM25" s="5">
        <f aca="true" t="shared" si="4" ref="AM25:AM45">COUNTA(L25:AK25)</f>
        <v>2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</row>
    <row r="26" spans="1:54" s="97" customFormat="1" ht="24.75" customHeight="1" thickBot="1">
      <c r="A26" s="201">
        <f t="shared" si="2"/>
        <v>21</v>
      </c>
      <c r="B26" s="197"/>
      <c r="C26" s="198"/>
      <c r="D26" s="199" t="s">
        <v>294</v>
      </c>
      <c r="E26" s="199" t="s">
        <v>295</v>
      </c>
      <c r="F26" s="200"/>
      <c r="G26" s="212" t="s">
        <v>62</v>
      </c>
      <c r="H26" s="201" t="str">
        <f>IF(COUNTA(AK26)&gt;0,IF(COUNTA(L26:AK26)&lt;classé,"Non","Oui"),"Non")</f>
        <v>Non</v>
      </c>
      <c r="I26" s="202">
        <f>SUM(L26:AK26)-SUM(AN26:BA26)+K26</f>
        <v>16</v>
      </c>
      <c r="J26" s="203"/>
      <c r="K26" s="203">
        <f>COUNTIF(L$5:AK$5,$D26)*2</f>
        <v>0</v>
      </c>
      <c r="L26" s="204"/>
      <c r="M26" s="205"/>
      <c r="N26" s="206"/>
      <c r="O26" s="205"/>
      <c r="P26" s="206"/>
      <c r="Q26" s="207"/>
      <c r="R26" s="208"/>
      <c r="S26" s="205"/>
      <c r="T26" s="208"/>
      <c r="U26" s="207"/>
      <c r="V26" s="208"/>
      <c r="W26" s="205"/>
      <c r="X26" s="208"/>
      <c r="Y26" s="205"/>
      <c r="Z26" s="208"/>
      <c r="AA26" s="207"/>
      <c r="AB26" s="208"/>
      <c r="AC26" s="205"/>
      <c r="AD26" s="206"/>
      <c r="AE26" s="207"/>
      <c r="AF26" s="208"/>
      <c r="AG26" s="205"/>
      <c r="AH26" s="208"/>
      <c r="AI26" s="205"/>
      <c r="AJ26" s="207">
        <v>8</v>
      </c>
      <c r="AK26" s="209">
        <v>8</v>
      </c>
      <c r="AL26" s="4">
        <f>MAX(L26:AK26)</f>
        <v>8</v>
      </c>
      <c r="AM26" s="5">
        <f t="shared" si="4"/>
        <v>2</v>
      </c>
      <c r="AN26" s="94">
        <f t="shared" si="3"/>
        <v>0</v>
      </c>
      <c r="AO26" s="4">
        <f t="shared" si="3"/>
        <v>0</v>
      </c>
      <c r="AP26" s="4">
        <f t="shared" si="3"/>
        <v>0</v>
      </c>
      <c r="AQ26" s="4">
        <f t="shared" si="3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95">
        <f t="shared" si="3"/>
        <v>0</v>
      </c>
      <c r="BB26" s="96"/>
    </row>
    <row r="27" spans="1:54" s="97" customFormat="1" ht="24.75" customHeight="1" hidden="1">
      <c r="A27" s="39">
        <f t="shared" si="2"/>
        <v>22</v>
      </c>
      <c r="B27" s="51"/>
      <c r="C27" s="52"/>
      <c r="D27" s="150" t="s">
        <v>210</v>
      </c>
      <c r="E27" s="150" t="s">
        <v>79</v>
      </c>
      <c r="F27" s="58">
        <v>38707</v>
      </c>
      <c r="G27" s="8" t="s">
        <v>7</v>
      </c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5">
        <f>COUNTIF(L$5:AK$5,$D27)*2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>
        <v>0</v>
      </c>
      <c r="AL27" s="4">
        <f>MAX(L27:AK27)</f>
        <v>0</v>
      </c>
      <c r="AM27" s="5">
        <f t="shared" si="4"/>
        <v>1</v>
      </c>
      <c r="AN27" s="94">
        <f t="shared" si="3"/>
        <v>0</v>
      </c>
      <c r="AO27" s="4">
        <f t="shared" si="3"/>
        <v>0</v>
      </c>
      <c r="AP27" s="4">
        <f t="shared" si="3"/>
        <v>0</v>
      </c>
      <c r="AQ27" s="4">
        <f t="shared" si="3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95">
        <f t="shared" si="3"/>
        <v>0</v>
      </c>
      <c r="BB27" s="96"/>
    </row>
    <row r="28" spans="1:54" s="97" customFormat="1" ht="24.75" customHeight="1" hidden="1">
      <c r="A28" s="39">
        <f t="shared" si="2"/>
        <v>23</v>
      </c>
      <c r="B28" s="51"/>
      <c r="C28" s="52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5">
        <f>COUNTIF(L$5:AK$5,$D28)*2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4"/>
        <v>0</v>
      </c>
      <c r="AN28" s="9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95">
        <f t="shared" si="3"/>
        <v>0</v>
      </c>
      <c r="BB28" s="96"/>
    </row>
    <row r="29" spans="1:54" s="97" customFormat="1" ht="24.75" customHeight="1" hidden="1">
      <c r="A29" s="39">
        <f t="shared" si="2"/>
        <v>24</v>
      </c>
      <c r="B29" s="51"/>
      <c r="C29" s="52"/>
      <c r="D29" s="150"/>
      <c r="E29" s="150"/>
      <c r="F29" s="58"/>
      <c r="G29" s="8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5">
        <f>COUNTIF(L$5:AK$5,$D29)*2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4"/>
        <v>0</v>
      </c>
      <c r="AN29" s="9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95">
        <f t="shared" si="3"/>
        <v>0</v>
      </c>
      <c r="BB29" s="96"/>
    </row>
    <row r="30" spans="1:54" s="97" customFormat="1" ht="24.75" customHeight="1" hidden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5">
        <f>COUNTIF(L$5:AK$5,$D30)*2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95">
        <f t="shared" si="3"/>
        <v>0</v>
      </c>
      <c r="BB30" s="96"/>
    </row>
    <row r="31" spans="1:54" s="97" customFormat="1" ht="24.75" customHeight="1" hidden="1">
      <c r="A31" s="39">
        <f t="shared" si="2"/>
        <v>26</v>
      </c>
      <c r="B31" s="51"/>
      <c r="C31" s="56"/>
      <c r="D31" s="8"/>
      <c r="E31" s="8"/>
      <c r="F31" s="53"/>
      <c r="G31" s="8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5">
        <f>COUNTIF(L$5:AK$5,$D31)*2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3"/>
        <v>0</v>
      </c>
      <c r="AO31" s="4">
        <f t="shared" si="3"/>
        <v>0</v>
      </c>
      <c r="AP31" s="4">
        <f t="shared" si="3"/>
        <v>0</v>
      </c>
      <c r="AQ31" s="4">
        <f t="shared" si="3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95">
        <f t="shared" si="3"/>
        <v>0</v>
      </c>
      <c r="BB31" s="96"/>
    </row>
    <row r="32" spans="1:54" s="97" customFormat="1" ht="24.75" customHeight="1" hidden="1">
      <c r="A32" s="39">
        <f t="shared" si="2"/>
        <v>27</v>
      </c>
      <c r="B32" s="51"/>
      <c r="C32" s="52"/>
      <c r="D32" s="150"/>
      <c r="E32" s="150"/>
      <c r="F32" s="58"/>
      <c r="G32" s="8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5">
        <f>COUNTIF(L$5:AK$5,$D32)*2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3"/>
        <v>0</v>
      </c>
      <c r="AO32" s="4">
        <f t="shared" si="3"/>
        <v>0</v>
      </c>
      <c r="AP32" s="4">
        <f t="shared" si="3"/>
        <v>0</v>
      </c>
      <c r="AQ32" s="4">
        <f t="shared" si="3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0</v>
      </c>
      <c r="BA32" s="95">
        <f t="shared" si="3"/>
        <v>0</v>
      </c>
      <c r="BB32" s="96"/>
    </row>
    <row r="33" spans="1:54" s="97" customFormat="1" ht="24.75" customHeight="1" hidden="1">
      <c r="A33" s="39">
        <f t="shared" si="2"/>
        <v>28</v>
      </c>
      <c r="B33" s="51"/>
      <c r="C33" s="56"/>
      <c r="D33" s="150"/>
      <c r="E33" s="150"/>
      <c r="F33" s="58"/>
      <c r="G33" s="8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5">
        <f>COUNTIF(L$5:AK$5,$D33)*2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 t="shared" si="3"/>
        <v>0</v>
      </c>
      <c r="AO33" s="4">
        <f t="shared" si="3"/>
        <v>0</v>
      </c>
      <c r="AP33" s="4">
        <f t="shared" si="3"/>
        <v>0</v>
      </c>
      <c r="AQ33" s="4">
        <f t="shared" si="3"/>
        <v>0</v>
      </c>
      <c r="AR33" s="4">
        <f t="shared" si="3"/>
        <v>0</v>
      </c>
      <c r="AS33" s="4">
        <f t="shared" si="3"/>
        <v>0</v>
      </c>
      <c r="AT33" s="4">
        <f t="shared" si="3"/>
        <v>0</v>
      </c>
      <c r="AU33" s="4">
        <f t="shared" si="3"/>
        <v>0</v>
      </c>
      <c r="AV33" s="4">
        <f t="shared" si="3"/>
        <v>0</v>
      </c>
      <c r="AW33" s="4">
        <f t="shared" si="3"/>
        <v>0</v>
      </c>
      <c r="AX33" s="4">
        <f t="shared" si="3"/>
        <v>0</v>
      </c>
      <c r="AY33" s="4">
        <f t="shared" si="3"/>
        <v>0</v>
      </c>
      <c r="AZ33" s="4">
        <f t="shared" si="3"/>
        <v>0</v>
      </c>
      <c r="BA33" s="95">
        <f t="shared" si="3"/>
        <v>0</v>
      </c>
      <c r="BB33" s="96"/>
    </row>
    <row r="34" spans="1:54" s="97" customFormat="1" ht="24.75" customHeight="1" hidden="1">
      <c r="A34" s="39">
        <f t="shared" si="2"/>
        <v>29</v>
      </c>
      <c r="B34" s="51"/>
      <c r="C34" s="52"/>
      <c r="D34" s="150"/>
      <c r="E34" s="150"/>
      <c r="F34" s="58"/>
      <c r="G34" s="8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5">
        <f>COUNTIF(L$5:AK$5,$D34)*2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t="shared" si="3"/>
        <v>0</v>
      </c>
      <c r="AO34" s="4">
        <f t="shared" si="3"/>
        <v>0</v>
      </c>
      <c r="AP34" s="4">
        <f t="shared" si="3"/>
        <v>0</v>
      </c>
      <c r="AQ34" s="4">
        <f t="shared" si="3"/>
        <v>0</v>
      </c>
      <c r="AR34" s="4">
        <f t="shared" si="3"/>
        <v>0</v>
      </c>
      <c r="AS34" s="4">
        <f t="shared" si="3"/>
        <v>0</v>
      </c>
      <c r="AT34" s="4">
        <f t="shared" si="3"/>
        <v>0</v>
      </c>
      <c r="AU34" s="4">
        <f t="shared" si="3"/>
        <v>0</v>
      </c>
      <c r="AV34" s="4">
        <f t="shared" si="3"/>
        <v>0</v>
      </c>
      <c r="AW34" s="4">
        <f t="shared" si="3"/>
        <v>0</v>
      </c>
      <c r="AX34" s="4">
        <f t="shared" si="3"/>
        <v>0</v>
      </c>
      <c r="AY34" s="4">
        <f t="shared" si="3"/>
        <v>0</v>
      </c>
      <c r="AZ34" s="4">
        <f t="shared" si="3"/>
        <v>0</v>
      </c>
      <c r="BA34" s="95">
        <f t="shared" si="3"/>
        <v>0</v>
      </c>
      <c r="BB34" s="96"/>
    </row>
    <row r="35" spans="1:54" s="97" customFormat="1" ht="24.75" customHeight="1" hidden="1">
      <c r="A35" s="39">
        <f aca="true" t="shared" si="5" ref="A35:A44">A34+1</f>
        <v>30</v>
      </c>
      <c r="B35" s="51"/>
      <c r="C35" s="56"/>
      <c r="D35" s="8"/>
      <c r="E35" s="8"/>
      <c r="F35" s="53"/>
      <c r="G35" s="8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5">
        <f>COUNTIF(L$5:AK$5,$D35)*2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aca="true" t="shared" si="6" ref="AM35:AM44">COUNTA(L35:AK35)</f>
        <v>0</v>
      </c>
      <c r="AN35" s="94">
        <f t="shared" si="3"/>
        <v>0</v>
      </c>
      <c r="AO35" s="4">
        <f t="shared" si="3"/>
        <v>0</v>
      </c>
      <c r="AP35" s="4">
        <f t="shared" si="3"/>
        <v>0</v>
      </c>
      <c r="AQ35" s="4">
        <f t="shared" si="3"/>
        <v>0</v>
      </c>
      <c r="AR35" s="4">
        <f t="shared" si="3"/>
        <v>0</v>
      </c>
      <c r="AS35" s="4">
        <f t="shared" si="3"/>
        <v>0</v>
      </c>
      <c r="AT35" s="4">
        <f t="shared" si="3"/>
        <v>0</v>
      </c>
      <c r="AU35" s="4">
        <f t="shared" si="3"/>
        <v>0</v>
      </c>
      <c r="AV35" s="4">
        <f t="shared" si="3"/>
        <v>0</v>
      </c>
      <c r="AW35" s="4">
        <f t="shared" si="3"/>
        <v>0</v>
      </c>
      <c r="AX35" s="4">
        <f t="shared" si="3"/>
        <v>0</v>
      </c>
      <c r="AY35" s="4">
        <f t="shared" si="3"/>
        <v>0</v>
      </c>
      <c r="AZ35" s="4">
        <f t="shared" si="3"/>
        <v>0</v>
      </c>
      <c r="BA35" s="95">
        <f t="shared" si="3"/>
        <v>0</v>
      </c>
      <c r="BB35" s="96"/>
    </row>
    <row r="36" spans="1:54" s="97" customFormat="1" ht="24.75" customHeight="1" hidden="1">
      <c r="A36" s="39">
        <f t="shared" si="5"/>
        <v>31</v>
      </c>
      <c r="B36" s="51"/>
      <c r="C36" s="52"/>
      <c r="D36" s="150"/>
      <c r="E36" s="150"/>
      <c r="F36" s="58"/>
      <c r="G36" s="8"/>
      <c r="H36" s="39" t="str">
        <f>IF(COUNTA(AK36)&gt;0,IF(COUNTA(L36:AK36)&lt;classé,"Non","Oui"),"Non")</f>
        <v>Non</v>
      </c>
      <c r="I36" s="14">
        <f>SUM(L36:AK36)-SUM(AN36:BA36)+K36</f>
        <v>0</v>
      </c>
      <c r="J36" s="117"/>
      <c r="K36" s="145">
        <f>COUNTIF(L$5:AK$5,$D36)*2</f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>MAX(L36:AK36)</f>
        <v>0</v>
      </c>
      <c r="AM36" s="5">
        <f t="shared" si="6"/>
        <v>0</v>
      </c>
      <c r="AN36" s="94">
        <f t="shared" si="3"/>
        <v>0</v>
      </c>
      <c r="AO36" s="4">
        <f t="shared" si="3"/>
        <v>0</v>
      </c>
      <c r="AP36" s="4">
        <f t="shared" si="3"/>
        <v>0</v>
      </c>
      <c r="AQ36" s="4">
        <f t="shared" si="3"/>
        <v>0</v>
      </c>
      <c r="AR36" s="4">
        <f t="shared" si="3"/>
        <v>0</v>
      </c>
      <c r="AS36" s="4">
        <f t="shared" si="3"/>
        <v>0</v>
      </c>
      <c r="AT36" s="4">
        <f t="shared" si="3"/>
        <v>0</v>
      </c>
      <c r="AU36" s="4">
        <f t="shared" si="3"/>
        <v>0</v>
      </c>
      <c r="AV36" s="4">
        <f t="shared" si="3"/>
        <v>0</v>
      </c>
      <c r="AW36" s="4">
        <f t="shared" si="3"/>
        <v>0</v>
      </c>
      <c r="AX36" s="4">
        <f t="shared" si="3"/>
        <v>0</v>
      </c>
      <c r="AY36" s="4">
        <f t="shared" si="3"/>
        <v>0</v>
      </c>
      <c r="AZ36" s="4">
        <f t="shared" si="3"/>
        <v>0</v>
      </c>
      <c r="BA36" s="95">
        <f t="shared" si="3"/>
        <v>0</v>
      </c>
      <c r="BB36" s="96"/>
    </row>
    <row r="37" spans="1:54" s="97" customFormat="1" ht="24.75" customHeight="1" hidden="1">
      <c r="A37" s="39">
        <f t="shared" si="5"/>
        <v>32</v>
      </c>
      <c r="B37" s="51"/>
      <c r="C37" s="52"/>
      <c r="D37" s="150"/>
      <c r="E37" s="150"/>
      <c r="F37" s="58"/>
      <c r="G37" s="8"/>
      <c r="H37" s="39" t="str">
        <f>IF(COUNTA(AK37)&gt;0,IF(COUNTA(L37:AK37)&lt;classé,"Non","Oui"),"Non")</f>
        <v>Non</v>
      </c>
      <c r="I37" s="14">
        <f>SUM(L37:AK37)-SUM(AN37:BA37)+K37</f>
        <v>0</v>
      </c>
      <c r="J37" s="117"/>
      <c r="K37" s="145">
        <f>COUNTIF(L$5:AK$5,$D37)*2</f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>MAX(L37:AK37)</f>
        <v>0</v>
      </c>
      <c r="AM37" s="5">
        <f t="shared" si="6"/>
        <v>0</v>
      </c>
      <c r="AN37" s="94">
        <f t="shared" si="3"/>
        <v>0</v>
      </c>
      <c r="AO37" s="4">
        <f t="shared" si="3"/>
        <v>0</v>
      </c>
      <c r="AP37" s="4">
        <f t="shared" si="3"/>
        <v>0</v>
      </c>
      <c r="AQ37" s="4">
        <f t="shared" si="3"/>
        <v>0</v>
      </c>
      <c r="AR37" s="4">
        <f t="shared" si="3"/>
        <v>0</v>
      </c>
      <c r="AS37" s="4">
        <f t="shared" si="3"/>
        <v>0</v>
      </c>
      <c r="AT37" s="4">
        <f t="shared" si="3"/>
        <v>0</v>
      </c>
      <c r="AU37" s="4">
        <f t="shared" si="3"/>
        <v>0</v>
      </c>
      <c r="AV37" s="4">
        <f t="shared" si="3"/>
        <v>0</v>
      </c>
      <c r="AW37" s="4">
        <f t="shared" si="3"/>
        <v>0</v>
      </c>
      <c r="AX37" s="4">
        <f t="shared" si="3"/>
        <v>0</v>
      </c>
      <c r="AY37" s="4">
        <f t="shared" si="3"/>
        <v>0</v>
      </c>
      <c r="AZ37" s="4">
        <f t="shared" si="3"/>
        <v>0</v>
      </c>
      <c r="BA37" s="95">
        <f t="shared" si="3"/>
        <v>0</v>
      </c>
      <c r="BB37" s="96"/>
    </row>
    <row r="38" spans="1:54" s="97" customFormat="1" ht="24.75" customHeight="1" hidden="1">
      <c r="A38" s="39">
        <f t="shared" si="5"/>
        <v>33</v>
      </c>
      <c r="B38" s="51"/>
      <c r="C38" s="52"/>
      <c r="D38" s="8"/>
      <c r="E38" s="8"/>
      <c r="F38" s="53"/>
      <c r="G38" s="8"/>
      <c r="H38" s="39" t="str">
        <f>IF(COUNTA(AK38)&gt;0,IF(COUNTA(L38:AK38)&lt;classé,"Non","Oui"),"Non")</f>
        <v>Non</v>
      </c>
      <c r="I38" s="14">
        <f>SUM(L38:AK38)-SUM(AN38:BA38)+K38</f>
        <v>0</v>
      </c>
      <c r="J38" s="117"/>
      <c r="K38" s="145">
        <f>COUNTIF(L$5:AK$5,$D38)*2</f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>MAX(L38:AK38)</f>
        <v>0</v>
      </c>
      <c r="AM38" s="5">
        <f t="shared" si="6"/>
        <v>0</v>
      </c>
      <c r="AN38" s="94">
        <f t="shared" si="3"/>
        <v>0</v>
      </c>
      <c r="AO38" s="4">
        <f t="shared" si="3"/>
        <v>0</v>
      </c>
      <c r="AP38" s="4">
        <f t="shared" si="3"/>
        <v>0</v>
      </c>
      <c r="AQ38" s="4">
        <f t="shared" si="3"/>
        <v>0</v>
      </c>
      <c r="AR38" s="4">
        <f t="shared" si="3"/>
        <v>0</v>
      </c>
      <c r="AS38" s="4">
        <f t="shared" si="3"/>
        <v>0</v>
      </c>
      <c r="AT38" s="4">
        <f t="shared" si="3"/>
        <v>0</v>
      </c>
      <c r="AU38" s="4">
        <f t="shared" si="3"/>
        <v>0</v>
      </c>
      <c r="AV38" s="4">
        <f t="shared" si="3"/>
        <v>0</v>
      </c>
      <c r="AW38" s="4">
        <f t="shared" si="3"/>
        <v>0</v>
      </c>
      <c r="AX38" s="4">
        <f t="shared" si="3"/>
        <v>0</v>
      </c>
      <c r="AY38" s="4">
        <f t="shared" si="3"/>
        <v>0</v>
      </c>
      <c r="AZ38" s="4">
        <f t="shared" si="3"/>
        <v>0</v>
      </c>
      <c r="BA38" s="95">
        <f t="shared" si="3"/>
        <v>0</v>
      </c>
      <c r="BB38" s="96"/>
    </row>
    <row r="39" spans="1:54" s="97" customFormat="1" ht="24.75" customHeight="1" hidden="1">
      <c r="A39" s="39">
        <f t="shared" si="5"/>
        <v>34</v>
      </c>
      <c r="B39" s="51"/>
      <c r="C39" s="52"/>
      <c r="D39" s="150"/>
      <c r="E39" s="150"/>
      <c r="F39" s="58"/>
      <c r="G39" s="8"/>
      <c r="H39" s="39" t="str">
        <f>IF(COUNTA(AK39)&gt;0,IF(COUNTA(L39:AK39)&lt;classé,"Non","Oui"),"Non")</f>
        <v>Non</v>
      </c>
      <c r="I39" s="14">
        <f>SUM(L39:AK39)-SUM(AN39:BA39)+K39</f>
        <v>0</v>
      </c>
      <c r="J39" s="117"/>
      <c r="K39" s="145">
        <f>COUNTIF(L$5:AK$5,$D39)*2</f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>MAX(L39:AK39)</f>
        <v>0</v>
      </c>
      <c r="AM39" s="5">
        <f t="shared" si="6"/>
        <v>0</v>
      </c>
      <c r="AN39" s="94">
        <f t="shared" si="3"/>
        <v>0</v>
      </c>
      <c r="AO39" s="4">
        <f t="shared" si="3"/>
        <v>0</v>
      </c>
      <c r="AP39" s="4">
        <f t="shared" si="3"/>
        <v>0</v>
      </c>
      <c r="AQ39" s="4">
        <f aca="true" t="shared" si="7" ref="AQ39:BA44">IF($AM39&gt;Nbcourse+AQ$3-1-$J39,LARGE($L39:$AK39,Nbcourse+AQ$3-$J39),0)</f>
        <v>0</v>
      </c>
      <c r="AR39" s="4">
        <f t="shared" si="7"/>
        <v>0</v>
      </c>
      <c r="AS39" s="4">
        <f t="shared" si="7"/>
        <v>0</v>
      </c>
      <c r="AT39" s="4">
        <f t="shared" si="7"/>
        <v>0</v>
      </c>
      <c r="AU39" s="4">
        <f t="shared" si="7"/>
        <v>0</v>
      </c>
      <c r="AV39" s="4">
        <f t="shared" si="7"/>
        <v>0</v>
      </c>
      <c r="AW39" s="4">
        <f t="shared" si="7"/>
        <v>0</v>
      </c>
      <c r="AX39" s="4">
        <f t="shared" si="7"/>
        <v>0</v>
      </c>
      <c r="AY39" s="4">
        <f t="shared" si="7"/>
        <v>0</v>
      </c>
      <c r="AZ39" s="4">
        <f t="shared" si="7"/>
        <v>0</v>
      </c>
      <c r="BA39" s="95">
        <f t="shared" si="7"/>
        <v>0</v>
      </c>
      <c r="BB39" s="96"/>
    </row>
    <row r="40" spans="1:54" s="97" customFormat="1" ht="24.75" customHeight="1" hidden="1">
      <c r="A40" s="39">
        <f t="shared" si="5"/>
        <v>35</v>
      </c>
      <c r="B40" s="51"/>
      <c r="C40" s="52"/>
      <c r="D40" s="57"/>
      <c r="E40" s="57"/>
      <c r="F40" s="58"/>
      <c r="G40" s="57"/>
      <c r="H40" s="39" t="str">
        <f>IF(COUNTA(AK40)&gt;0,IF(COUNTA(L40:AK40)&lt;classé,"Non","Oui"),"Non")</f>
        <v>Non</v>
      </c>
      <c r="I40" s="14">
        <f>SUM(L40:AK40)-SUM(AN40:BA40)+K40</f>
        <v>0</v>
      </c>
      <c r="J40" s="117"/>
      <c r="K40" s="145">
        <f>COUNTIF(L$5:AK$5,$D40)*2</f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>MAX(L40:AK40)</f>
        <v>0</v>
      </c>
      <c r="AM40" s="5">
        <f t="shared" si="6"/>
        <v>0</v>
      </c>
      <c r="AN40" s="94">
        <f aca="true" t="shared" si="8" ref="AN40:AP44">IF($AM40&gt;Nbcourse+AN$3-1-$J40,LARGE($L40:$AK40,Nbcourse+AN$3-$J40),0)</f>
        <v>0</v>
      </c>
      <c r="AO40" s="4">
        <f t="shared" si="8"/>
        <v>0</v>
      </c>
      <c r="AP40" s="4">
        <f t="shared" si="8"/>
        <v>0</v>
      </c>
      <c r="AQ40" s="4">
        <f t="shared" si="7"/>
        <v>0</v>
      </c>
      <c r="AR40" s="4">
        <f t="shared" si="7"/>
        <v>0</v>
      </c>
      <c r="AS40" s="4">
        <f t="shared" si="7"/>
        <v>0</v>
      </c>
      <c r="AT40" s="4">
        <f t="shared" si="7"/>
        <v>0</v>
      </c>
      <c r="AU40" s="4">
        <f t="shared" si="7"/>
        <v>0</v>
      </c>
      <c r="AV40" s="4">
        <f t="shared" si="7"/>
        <v>0</v>
      </c>
      <c r="AW40" s="4">
        <f t="shared" si="7"/>
        <v>0</v>
      </c>
      <c r="AX40" s="4">
        <f t="shared" si="7"/>
        <v>0</v>
      </c>
      <c r="AY40" s="4">
        <f t="shared" si="7"/>
        <v>0</v>
      </c>
      <c r="AZ40" s="4">
        <f t="shared" si="7"/>
        <v>0</v>
      </c>
      <c r="BA40" s="95">
        <f t="shared" si="7"/>
        <v>0</v>
      </c>
      <c r="BB40" s="96"/>
    </row>
    <row r="41" spans="1:54" s="97" customFormat="1" ht="24.75" customHeight="1" hidden="1">
      <c r="A41" s="39">
        <f t="shared" si="5"/>
        <v>36</v>
      </c>
      <c r="B41" s="51"/>
      <c r="C41" s="52"/>
      <c r="D41" s="57"/>
      <c r="E41" s="57"/>
      <c r="F41" s="58"/>
      <c r="G41" s="57"/>
      <c r="H41" s="39" t="str">
        <f>IF(COUNTA(AK41)&gt;0,IF(COUNTA(L41:AK41)&lt;classé,"Non","Oui"),"Non")</f>
        <v>Non</v>
      </c>
      <c r="I41" s="14">
        <f>SUM(L41:AK41)-SUM(AN41:BA41)+K41</f>
        <v>0</v>
      </c>
      <c r="J41" s="117"/>
      <c r="K41" s="145">
        <f>COUNTIF(L$5:AK$5,$D41)*2</f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>MAX(L41:AK41)</f>
        <v>0</v>
      </c>
      <c r="AM41" s="5">
        <f t="shared" si="6"/>
        <v>0</v>
      </c>
      <c r="AN41" s="94">
        <f t="shared" si="8"/>
        <v>0</v>
      </c>
      <c r="AO41" s="4">
        <f t="shared" si="8"/>
        <v>0</v>
      </c>
      <c r="AP41" s="4">
        <f t="shared" si="8"/>
        <v>0</v>
      </c>
      <c r="AQ41" s="4">
        <f t="shared" si="7"/>
        <v>0</v>
      </c>
      <c r="AR41" s="4">
        <f t="shared" si="7"/>
        <v>0</v>
      </c>
      <c r="AS41" s="4">
        <f t="shared" si="7"/>
        <v>0</v>
      </c>
      <c r="AT41" s="4">
        <f t="shared" si="7"/>
        <v>0</v>
      </c>
      <c r="AU41" s="4">
        <f t="shared" si="7"/>
        <v>0</v>
      </c>
      <c r="AV41" s="4">
        <f t="shared" si="7"/>
        <v>0</v>
      </c>
      <c r="AW41" s="4">
        <f t="shared" si="7"/>
        <v>0</v>
      </c>
      <c r="AX41" s="4">
        <f t="shared" si="7"/>
        <v>0</v>
      </c>
      <c r="AY41" s="4">
        <f t="shared" si="7"/>
        <v>0</v>
      </c>
      <c r="AZ41" s="4">
        <f t="shared" si="7"/>
        <v>0</v>
      </c>
      <c r="BA41" s="95">
        <f t="shared" si="7"/>
        <v>0</v>
      </c>
      <c r="BB41" s="96"/>
    </row>
    <row r="42" spans="1:54" s="97" customFormat="1" ht="24.75" customHeight="1" hidden="1">
      <c r="A42" s="39">
        <f t="shared" si="5"/>
        <v>37</v>
      </c>
      <c r="B42" s="51"/>
      <c r="C42" s="52"/>
      <c r="D42" s="8"/>
      <c r="E42" s="8"/>
      <c r="F42" s="53"/>
      <c r="G42" s="8"/>
      <c r="H42" s="39" t="str">
        <f>IF(COUNTA(AK42)&gt;0,IF(COUNTA(L42:AK42)&lt;classé,"Non","Oui"),"Non")</f>
        <v>Non</v>
      </c>
      <c r="I42" s="14">
        <f>SUM(L42:AK42)-SUM(AN42:BA42)+K42</f>
        <v>0</v>
      </c>
      <c r="J42" s="117"/>
      <c r="K42" s="145">
        <f>COUNTIF(L$5:AK$5,$D42)*2</f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>MAX(L42:AK42)</f>
        <v>0</v>
      </c>
      <c r="AM42" s="5">
        <f t="shared" si="6"/>
        <v>0</v>
      </c>
      <c r="AN42" s="94">
        <f t="shared" si="8"/>
        <v>0</v>
      </c>
      <c r="AO42" s="4">
        <f t="shared" si="8"/>
        <v>0</v>
      </c>
      <c r="AP42" s="4">
        <f t="shared" si="8"/>
        <v>0</v>
      </c>
      <c r="AQ42" s="4">
        <f t="shared" si="7"/>
        <v>0</v>
      </c>
      <c r="AR42" s="4">
        <f t="shared" si="7"/>
        <v>0</v>
      </c>
      <c r="AS42" s="4">
        <f t="shared" si="7"/>
        <v>0</v>
      </c>
      <c r="AT42" s="4">
        <f t="shared" si="7"/>
        <v>0</v>
      </c>
      <c r="AU42" s="4">
        <f t="shared" si="7"/>
        <v>0</v>
      </c>
      <c r="AV42" s="4">
        <f t="shared" si="7"/>
        <v>0</v>
      </c>
      <c r="AW42" s="4">
        <f t="shared" si="7"/>
        <v>0</v>
      </c>
      <c r="AX42" s="4">
        <f t="shared" si="7"/>
        <v>0</v>
      </c>
      <c r="AY42" s="4">
        <f t="shared" si="7"/>
        <v>0</v>
      </c>
      <c r="AZ42" s="4">
        <f t="shared" si="7"/>
        <v>0</v>
      </c>
      <c r="BA42" s="95">
        <f t="shared" si="7"/>
        <v>0</v>
      </c>
      <c r="BB42" s="96"/>
    </row>
    <row r="43" spans="1:54" s="97" customFormat="1" ht="24.75" customHeight="1" hidden="1">
      <c r="A43" s="39">
        <f t="shared" si="5"/>
        <v>38</v>
      </c>
      <c r="B43" s="51"/>
      <c r="C43" s="56"/>
      <c r="D43" s="57"/>
      <c r="E43" s="57"/>
      <c r="F43" s="58"/>
      <c r="G43" s="57"/>
      <c r="H43" s="39" t="str">
        <f>IF(COUNTA(AK43)&gt;0,IF(COUNTA(L43:AK43)&lt;classé,"Non","Oui"),"Non")</f>
        <v>Non</v>
      </c>
      <c r="I43" s="14">
        <f>SUM(L43:AK43)-SUM(AN43:BA43)+K43</f>
        <v>0</v>
      </c>
      <c r="J43" s="117"/>
      <c r="K43" s="145">
        <f>COUNTIF(L$5:AK$5,$D43)*2</f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>MAX(L43:AK43)</f>
        <v>0</v>
      </c>
      <c r="AM43" s="5">
        <f t="shared" si="6"/>
        <v>0</v>
      </c>
      <c r="AN43" s="94">
        <f t="shared" si="8"/>
        <v>0</v>
      </c>
      <c r="AO43" s="4">
        <f t="shared" si="8"/>
        <v>0</v>
      </c>
      <c r="AP43" s="4">
        <f t="shared" si="8"/>
        <v>0</v>
      </c>
      <c r="AQ43" s="4">
        <f t="shared" si="7"/>
        <v>0</v>
      </c>
      <c r="AR43" s="4">
        <f t="shared" si="7"/>
        <v>0</v>
      </c>
      <c r="AS43" s="4">
        <f t="shared" si="7"/>
        <v>0</v>
      </c>
      <c r="AT43" s="4">
        <f t="shared" si="7"/>
        <v>0</v>
      </c>
      <c r="AU43" s="4">
        <f t="shared" si="7"/>
        <v>0</v>
      </c>
      <c r="AV43" s="4">
        <f t="shared" si="7"/>
        <v>0</v>
      </c>
      <c r="AW43" s="4">
        <f t="shared" si="7"/>
        <v>0</v>
      </c>
      <c r="AX43" s="4">
        <f t="shared" si="7"/>
        <v>0</v>
      </c>
      <c r="AY43" s="4">
        <f t="shared" si="7"/>
        <v>0</v>
      </c>
      <c r="AZ43" s="4">
        <f t="shared" si="7"/>
        <v>0</v>
      </c>
      <c r="BA43" s="95">
        <f t="shared" si="7"/>
        <v>0</v>
      </c>
      <c r="BB43" s="96"/>
    </row>
    <row r="44" spans="1:54" s="97" customFormat="1" ht="24.75" customHeight="1" hidden="1">
      <c r="A44" s="39">
        <f t="shared" si="5"/>
        <v>39</v>
      </c>
      <c r="B44" s="51"/>
      <c r="C44" s="56"/>
      <c r="D44" s="57"/>
      <c r="E44" s="57"/>
      <c r="F44" s="58"/>
      <c r="G44" s="57"/>
      <c r="H44" s="39" t="str">
        <f>IF(COUNTA(AK44)&gt;0,IF(COUNTA(L44:AK44)&lt;classé,"Non","Oui"),"Non")</f>
        <v>Non</v>
      </c>
      <c r="I44" s="14">
        <f>SUM(L44:AK44)-SUM(AN44:BA44)+K44</f>
        <v>0</v>
      </c>
      <c r="J44" s="117"/>
      <c r="K44" s="145">
        <f>COUNTIF(L$5:AK$5,$D44)*2</f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>MAX(L44:AK44)</f>
        <v>0</v>
      </c>
      <c r="AM44" s="5">
        <f t="shared" si="6"/>
        <v>0</v>
      </c>
      <c r="AN44" s="94">
        <f t="shared" si="8"/>
        <v>0</v>
      </c>
      <c r="AO44" s="4">
        <f t="shared" si="8"/>
        <v>0</v>
      </c>
      <c r="AP44" s="4">
        <f t="shared" si="8"/>
        <v>0</v>
      </c>
      <c r="AQ44" s="4">
        <f t="shared" si="7"/>
        <v>0</v>
      </c>
      <c r="AR44" s="4">
        <f t="shared" si="7"/>
        <v>0</v>
      </c>
      <c r="AS44" s="4">
        <f t="shared" si="7"/>
        <v>0</v>
      </c>
      <c r="AT44" s="4">
        <f t="shared" si="7"/>
        <v>0</v>
      </c>
      <c r="AU44" s="4">
        <f t="shared" si="7"/>
        <v>0</v>
      </c>
      <c r="AV44" s="4">
        <f t="shared" si="7"/>
        <v>0</v>
      </c>
      <c r="AW44" s="4">
        <f t="shared" si="7"/>
        <v>0</v>
      </c>
      <c r="AX44" s="4">
        <f t="shared" si="7"/>
        <v>0</v>
      </c>
      <c r="AY44" s="4">
        <f t="shared" si="7"/>
        <v>0</v>
      </c>
      <c r="AZ44" s="4">
        <f t="shared" si="7"/>
        <v>0</v>
      </c>
      <c r="BA44" s="95">
        <f t="shared" si="7"/>
        <v>0</v>
      </c>
      <c r="BB44" s="96"/>
    </row>
    <row r="45" spans="1:54" s="97" customFormat="1" ht="24.75" customHeight="1" hidden="1" thickBot="1">
      <c r="A45" s="39">
        <f>A34+1</f>
        <v>30</v>
      </c>
      <c r="B45" s="51"/>
      <c r="C45" s="56"/>
      <c r="D45" s="57"/>
      <c r="E45" s="57"/>
      <c r="F45" s="58"/>
      <c r="G45" s="131"/>
      <c r="H45" s="39" t="str">
        <f>IF(COUNTA(AK45)&gt;0,IF(COUNTA(L45:AK45)&lt;classé,"Non","Oui"),"Non")</f>
        <v>Non</v>
      </c>
      <c r="I45" s="14">
        <f>SUM(L45:AK45)-SUM(AN45:BA45)+K45</f>
        <v>0</v>
      </c>
      <c r="J45" s="117"/>
      <c r="K45" s="145">
        <f>COUNTIF(L$5:AK$5,$D45)*2</f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>MAX(L45:AK45)</f>
        <v>0</v>
      </c>
      <c r="AM45" s="5">
        <f t="shared" si="4"/>
        <v>0</v>
      </c>
      <c r="AN45" s="94">
        <f t="shared" si="3"/>
        <v>0</v>
      </c>
      <c r="AO45" s="4">
        <f t="shared" si="3"/>
        <v>0</v>
      </c>
      <c r="AP45" s="4">
        <f t="shared" si="3"/>
        <v>0</v>
      </c>
      <c r="AQ45" s="4">
        <f t="shared" si="3"/>
        <v>0</v>
      </c>
      <c r="AR45" s="4">
        <f t="shared" si="3"/>
        <v>0</v>
      </c>
      <c r="AS45" s="4">
        <f t="shared" si="3"/>
        <v>0</v>
      </c>
      <c r="AT45" s="4">
        <f t="shared" si="3"/>
        <v>0</v>
      </c>
      <c r="AU45" s="4">
        <f t="shared" si="3"/>
        <v>0</v>
      </c>
      <c r="AV45" s="4">
        <f t="shared" si="3"/>
        <v>0</v>
      </c>
      <c r="AW45" s="4">
        <f t="shared" si="3"/>
        <v>0</v>
      </c>
      <c r="AX45" s="4">
        <f t="shared" si="3"/>
        <v>0</v>
      </c>
      <c r="AY45" s="4">
        <f t="shared" si="3"/>
        <v>0</v>
      </c>
      <c r="AZ45" s="4">
        <f t="shared" si="3"/>
        <v>0</v>
      </c>
      <c r="BA45" s="95">
        <f t="shared" si="3"/>
        <v>0</v>
      </c>
      <c r="BB45" s="96"/>
    </row>
    <row r="46" spans="1:54" s="97" customFormat="1" ht="24.7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6"/>
      <c r="L46" s="87">
        <f>COUNT(L$6:L45)</f>
        <v>7</v>
      </c>
      <c r="M46" s="88">
        <f>COUNT(M$6:M45)</f>
        <v>7</v>
      </c>
      <c r="N46" s="89">
        <f>COUNT(N$6:N45)</f>
        <v>10</v>
      </c>
      <c r="O46" s="88">
        <f>COUNT(O$6:O45)</f>
        <v>10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18</v>
      </c>
      <c r="AK46" s="92">
        <f>COUNT(AK$6:AK45)</f>
        <v>19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 ht="12.75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2">
    <dataValidation errorStyle="information" type="list" showInputMessage="1" showErrorMessage="1" errorTitle="ASK Inconnue" error="ASK Inconnue&#10;&#10;Confirmez vous votre saisie ?" sqref="G13:G45">
      <formula1>#REF!</formula1>
    </dataValidation>
    <dataValidation errorStyle="information" type="list" showInputMessage="1" showErrorMessage="1" errorTitle="ASK Inconnue" error="ASK Inconnue&#10;&#10;Confirmez vous votre saisie ?" sqref="G6:G12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AK36" sqref="AK3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4" t="s">
        <v>105</v>
      </c>
      <c r="M5" s="133"/>
      <c r="N5" s="134" t="s">
        <v>173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2"/>
      <c r="AE5" s="133"/>
      <c r="AF5" s="132"/>
      <c r="AG5" s="133"/>
      <c r="AH5" s="132"/>
      <c r="AI5" s="133"/>
      <c r="AJ5" s="134" t="s">
        <v>105</v>
      </c>
      <c r="AK5" s="133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 thickBot="1">
      <c r="A6" s="217">
        <v>1</v>
      </c>
      <c r="B6" s="218"/>
      <c r="C6" s="85"/>
      <c r="D6" s="86" t="s">
        <v>105</v>
      </c>
      <c r="E6" s="86" t="s">
        <v>106</v>
      </c>
      <c r="F6" s="219"/>
      <c r="G6" s="86" t="s">
        <v>38</v>
      </c>
      <c r="H6" s="217" t="str">
        <f>IF(COUNTA(AK6)&gt;0,IF(COUNTA(L6:AK6)&lt;classé,"Non","Oui"),"Non")</f>
        <v>Oui</v>
      </c>
      <c r="I6" s="220">
        <f>SUM(L6:AK6)-SUM(AN6:BA6)+K6</f>
        <v>244</v>
      </c>
      <c r="J6" s="221"/>
      <c r="K6" s="146">
        <f>COUNTIF(L$5:AK$5,$D6)*2</f>
        <v>4</v>
      </c>
      <c r="L6" s="222">
        <v>50</v>
      </c>
      <c r="M6" s="88">
        <v>50</v>
      </c>
      <c r="N6" s="89">
        <v>50</v>
      </c>
      <c r="O6" s="88">
        <v>40</v>
      </c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89">
        <v>50</v>
      </c>
      <c r="AK6" s="88">
        <v>40</v>
      </c>
      <c r="AL6" s="4">
        <f>MAX(L6:AK6)</f>
        <v>50</v>
      </c>
      <c r="AM6" s="5">
        <f aca="true" t="shared" si="0" ref="AM6:AM27">COUNTA(L6:AK6)</f>
        <v>6</v>
      </c>
      <c r="AN6" s="94">
        <f aca="true" t="shared" si="1" ref="AN6:BA15">IF($AM6&gt;Nbcourse+AN$3-1-$J6,LARGE($L6:$AK6,Nbcourse+AN$3-$J6),0)</f>
        <v>40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  <c r="BC6" s="96"/>
    </row>
    <row r="7" spans="1:55" s="97" customFormat="1" ht="24.75" customHeight="1">
      <c r="A7" s="188">
        <f aca="true" t="shared" si="2" ref="A7:A18">A6+1</f>
        <v>2</v>
      </c>
      <c r="B7" s="183"/>
      <c r="C7" s="184"/>
      <c r="D7" s="185" t="s">
        <v>173</v>
      </c>
      <c r="E7" s="185" t="s">
        <v>70</v>
      </c>
      <c r="F7" s="186"/>
      <c r="G7" s="187" t="s">
        <v>174</v>
      </c>
      <c r="H7" s="188" t="str">
        <f>IF(COUNTA(AK7)&gt;0,IF(COUNTA(L7:AK7)&lt;classé,"Non","Oui"),"Non")</f>
        <v>Non</v>
      </c>
      <c r="I7" s="189">
        <f>SUM(L7:AK7)-SUM(AN7:BA7)+K7</f>
        <v>92</v>
      </c>
      <c r="J7" s="190"/>
      <c r="K7" s="190">
        <f>COUNTIF(L$5:AK$5,$D7)*2</f>
        <v>2</v>
      </c>
      <c r="L7" s="191"/>
      <c r="M7" s="192"/>
      <c r="N7" s="193">
        <v>40</v>
      </c>
      <c r="O7" s="192">
        <v>50</v>
      </c>
      <c r="P7" s="193"/>
      <c r="Q7" s="194"/>
      <c r="R7" s="195"/>
      <c r="S7" s="192"/>
      <c r="T7" s="195"/>
      <c r="U7" s="194"/>
      <c r="V7" s="195"/>
      <c r="W7" s="192"/>
      <c r="X7" s="195"/>
      <c r="Y7" s="192"/>
      <c r="Z7" s="195"/>
      <c r="AA7" s="194"/>
      <c r="AB7" s="195"/>
      <c r="AC7" s="192"/>
      <c r="AD7" s="193"/>
      <c r="AE7" s="194"/>
      <c r="AF7" s="195"/>
      <c r="AG7" s="192"/>
      <c r="AH7" s="195"/>
      <c r="AI7" s="192"/>
      <c r="AJ7" s="194"/>
      <c r="AK7" s="196"/>
      <c r="AL7" s="4">
        <f>MAX(L7:AK7)</f>
        <v>50</v>
      </c>
      <c r="AM7" s="5">
        <f t="shared" si="0"/>
        <v>2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96"/>
    </row>
    <row r="8" spans="1:55" s="97" customFormat="1" ht="24.75" customHeight="1">
      <c r="A8" s="201">
        <f t="shared" si="2"/>
        <v>3</v>
      </c>
      <c r="B8" s="197"/>
      <c r="C8" s="198"/>
      <c r="D8" s="210" t="s">
        <v>188</v>
      </c>
      <c r="E8" s="210" t="s">
        <v>181</v>
      </c>
      <c r="F8" s="200"/>
      <c r="G8" s="210" t="s">
        <v>174</v>
      </c>
      <c r="H8" s="201" t="str">
        <f>IF(COUNTA(AK8)&gt;0,IF(COUNTA(L8:AK8)&lt;classé,"Non","Oui"),"Non")</f>
        <v>Non</v>
      </c>
      <c r="I8" s="202">
        <f>SUM(L8:AK8)-SUM(AN8:BA8)+K8</f>
        <v>64</v>
      </c>
      <c r="J8" s="203"/>
      <c r="K8" s="203">
        <f>COUNTIF(L$5:AK$5,$D8)*2</f>
        <v>0</v>
      </c>
      <c r="L8" s="204"/>
      <c r="M8" s="205"/>
      <c r="N8" s="206">
        <v>32</v>
      </c>
      <c r="O8" s="205">
        <v>32</v>
      </c>
      <c r="P8" s="206"/>
      <c r="Q8" s="207"/>
      <c r="R8" s="208"/>
      <c r="S8" s="205"/>
      <c r="T8" s="208"/>
      <c r="U8" s="207"/>
      <c r="V8" s="208"/>
      <c r="W8" s="205"/>
      <c r="X8" s="208"/>
      <c r="Y8" s="205"/>
      <c r="Z8" s="208"/>
      <c r="AA8" s="207"/>
      <c r="AB8" s="208"/>
      <c r="AC8" s="205"/>
      <c r="AD8" s="206"/>
      <c r="AE8" s="207"/>
      <c r="AF8" s="208"/>
      <c r="AG8" s="205"/>
      <c r="AH8" s="208"/>
      <c r="AI8" s="205"/>
      <c r="AJ8" s="207"/>
      <c r="AK8" s="209"/>
      <c r="AL8" s="4">
        <f>MAX(L8:AK8)</f>
        <v>32</v>
      </c>
      <c r="AM8" s="5">
        <f t="shared" si="0"/>
        <v>2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  <c r="BC8" s="96"/>
    </row>
    <row r="9" spans="1:55" s="97" customFormat="1" ht="24.75" customHeight="1">
      <c r="A9" s="201">
        <f t="shared" si="2"/>
        <v>4</v>
      </c>
      <c r="B9" s="197"/>
      <c r="C9" s="198"/>
      <c r="D9" s="199" t="s">
        <v>219</v>
      </c>
      <c r="E9" s="210" t="s">
        <v>220</v>
      </c>
      <c r="F9" s="200">
        <v>37058</v>
      </c>
      <c r="G9" s="199" t="s">
        <v>100</v>
      </c>
      <c r="H9" s="201" t="str">
        <f>IF(COUNTA(AK9)&gt;0,IF(COUNTA(L9:AK9)&lt;classé,"Non","Oui"),"Non")</f>
        <v>Non</v>
      </c>
      <c r="I9" s="202">
        <f>SUM(L9:AK9)-SUM(AN9:BA9)+K9</f>
        <v>90</v>
      </c>
      <c r="J9" s="203"/>
      <c r="K9" s="203">
        <f>COUNTIF(L$5:AK$5,$D9)*2</f>
        <v>0</v>
      </c>
      <c r="L9" s="204"/>
      <c r="M9" s="205"/>
      <c r="N9" s="206"/>
      <c r="O9" s="205"/>
      <c r="P9" s="206"/>
      <c r="Q9" s="207"/>
      <c r="R9" s="208"/>
      <c r="S9" s="205"/>
      <c r="T9" s="208"/>
      <c r="U9" s="207"/>
      <c r="V9" s="208"/>
      <c r="W9" s="205"/>
      <c r="X9" s="208"/>
      <c r="Y9" s="205"/>
      <c r="Z9" s="208"/>
      <c r="AA9" s="207"/>
      <c r="AB9" s="208"/>
      <c r="AC9" s="205"/>
      <c r="AD9" s="206"/>
      <c r="AE9" s="207"/>
      <c r="AF9" s="208"/>
      <c r="AG9" s="205"/>
      <c r="AH9" s="208"/>
      <c r="AI9" s="205"/>
      <c r="AJ9" s="207">
        <v>40</v>
      </c>
      <c r="AK9" s="209">
        <v>50</v>
      </c>
      <c r="AL9" s="4">
        <f>MAX(L9:AK9)</f>
        <v>50</v>
      </c>
      <c r="AM9" s="5">
        <f t="shared" si="0"/>
        <v>2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  <c r="BC9" s="96"/>
    </row>
    <row r="10" spans="1:55" s="97" customFormat="1" ht="22.5" customHeight="1" thickBot="1">
      <c r="A10" s="201">
        <f t="shared" si="2"/>
        <v>5</v>
      </c>
      <c r="B10" s="197"/>
      <c r="C10" s="198"/>
      <c r="D10" s="210" t="s">
        <v>265</v>
      </c>
      <c r="E10" s="210" t="s">
        <v>266</v>
      </c>
      <c r="F10" s="200"/>
      <c r="G10" s="210" t="s">
        <v>267</v>
      </c>
      <c r="H10" s="201" t="str">
        <f>IF(COUNTA(AK10)&gt;0,IF(COUNTA(L10:AK10)&lt;classé,"Non","Oui"),"Non")</f>
        <v>Non</v>
      </c>
      <c r="I10" s="202">
        <f>SUM(L10:AK10)-SUM(AN10:BA10)+K10</f>
        <v>64</v>
      </c>
      <c r="J10" s="203"/>
      <c r="K10" s="203">
        <f>COUNTIF(L$5:AK$5,$D10)*2</f>
        <v>0</v>
      </c>
      <c r="L10" s="204"/>
      <c r="M10" s="205"/>
      <c r="N10" s="206"/>
      <c r="O10" s="205"/>
      <c r="P10" s="206"/>
      <c r="Q10" s="207"/>
      <c r="R10" s="208"/>
      <c r="S10" s="205"/>
      <c r="T10" s="208"/>
      <c r="U10" s="207"/>
      <c r="V10" s="208"/>
      <c r="W10" s="205"/>
      <c r="X10" s="208"/>
      <c r="Y10" s="205"/>
      <c r="Z10" s="208"/>
      <c r="AA10" s="207"/>
      <c r="AB10" s="208"/>
      <c r="AC10" s="205"/>
      <c r="AD10" s="206"/>
      <c r="AE10" s="207"/>
      <c r="AF10" s="208"/>
      <c r="AG10" s="205"/>
      <c r="AH10" s="208"/>
      <c r="AI10" s="205"/>
      <c r="AJ10" s="207">
        <v>32</v>
      </c>
      <c r="AK10" s="209">
        <v>32</v>
      </c>
      <c r="AL10" s="4">
        <f>MAX(L10:AK10)</f>
        <v>32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  <c r="BC10" s="96"/>
    </row>
    <row r="11" spans="1:55" s="97" customFormat="1" ht="24.75" customHeight="1" hidden="1">
      <c r="A11" s="39">
        <f t="shared" si="2"/>
        <v>6</v>
      </c>
      <c r="B11" s="51"/>
      <c r="C11" s="52"/>
      <c r="D11" s="150"/>
      <c r="E11" s="57"/>
      <c r="F11" s="58"/>
      <c r="G11" s="150"/>
      <c r="H11" s="39" t="str">
        <f>IF(COUNTA(AK11)&gt;0,IF(COUNTA(L11:AK11)&lt;classé,"Non","Oui"),"Non")</f>
        <v>Non</v>
      </c>
      <c r="I11" s="14">
        <f>SUM(L11:AK11)-SUM(AN11:BA11)+K11</f>
        <v>0</v>
      </c>
      <c r="J11" s="117"/>
      <c r="K11" s="145">
        <f>COUNTIF(L$5:AK$5,$D11)*2</f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>MAX(L11:AK11)</f>
        <v>0</v>
      </c>
      <c r="AM11" s="5">
        <f t="shared" si="0"/>
        <v>0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  <c r="BC11" s="96"/>
    </row>
    <row r="12" spans="1:55" s="97" customFormat="1" ht="24.75" customHeight="1" hidden="1">
      <c r="A12" s="39">
        <f t="shared" si="2"/>
        <v>7</v>
      </c>
      <c r="B12" s="51"/>
      <c r="C12" s="52"/>
      <c r="D12" s="57"/>
      <c r="E12" s="57"/>
      <c r="F12" s="58"/>
      <c r="G12" s="131"/>
      <c r="H12" s="39" t="str">
        <f>IF(COUNTA(AK12)&gt;0,IF(COUNTA(L12:AK12)&lt;classé,"Non","Oui"),"Non")</f>
        <v>Non</v>
      </c>
      <c r="I12" s="14">
        <f>SUM(L12:AK12)-SUM(AN12:BA12)+K12</f>
        <v>0</v>
      </c>
      <c r="J12" s="117"/>
      <c r="K12" s="145">
        <f>COUNTIF(L$5:AK$5,$D12)*2</f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>MAX(L12:AK12)</f>
        <v>0</v>
      </c>
      <c r="AM12" s="5">
        <f t="shared" si="0"/>
        <v>0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  <c r="BC12" s="96"/>
    </row>
    <row r="13" spans="1:55" s="97" customFormat="1" ht="24.75" customHeight="1" hidden="1">
      <c r="A13" s="39">
        <f t="shared" si="2"/>
        <v>8</v>
      </c>
      <c r="B13" s="51"/>
      <c r="C13" s="52"/>
      <c r="D13" s="57"/>
      <c r="E13" s="57"/>
      <c r="F13" s="58"/>
      <c r="G13" s="57"/>
      <c r="H13" s="39" t="str">
        <f>IF(COUNTA(AK13)&gt;0,IF(COUNTA(L13:AK13)&lt;classé,"Non","Oui"),"Non")</f>
        <v>Non</v>
      </c>
      <c r="I13" s="14">
        <f>SUM(L13:AK13)-SUM(AN13:BA13)+K13</f>
        <v>0</v>
      </c>
      <c r="J13" s="117"/>
      <c r="K13" s="145">
        <f>COUNTIF(L$5:AK$5,$D13)*2</f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>MAX(L13:AK13)</f>
        <v>0</v>
      </c>
      <c r="AM13" s="5">
        <f t="shared" si="0"/>
        <v>0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  <c r="BC13" s="96"/>
    </row>
    <row r="14" spans="1:55" s="97" customFormat="1" ht="24.75" customHeight="1" hidden="1">
      <c r="A14" s="39">
        <f t="shared" si="2"/>
        <v>9</v>
      </c>
      <c r="B14" s="51"/>
      <c r="C14" s="56"/>
      <c r="D14" s="57"/>
      <c r="E14" s="57"/>
      <c r="F14" s="58"/>
      <c r="G14" s="57"/>
      <c r="H14" s="39" t="str">
        <f>IF(COUNTA(AK14)&gt;0,IF(COUNTA(L14:AK14)&lt;classé,"Non","Oui"),"Non")</f>
        <v>Non</v>
      </c>
      <c r="I14" s="14">
        <f>SUM(L14:AK14)-SUM(AN14:BA14)+K14</f>
        <v>0</v>
      </c>
      <c r="J14" s="117"/>
      <c r="K14" s="145">
        <f>COUNTIF(L$5:AK$5,$D14)*2</f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>MAX(L14:AK14)</f>
        <v>0</v>
      </c>
      <c r="AM14" s="5">
        <f t="shared" si="0"/>
        <v>0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  <c r="BC14" s="96"/>
    </row>
    <row r="15" spans="1:55" s="97" customFormat="1" ht="24.75" customHeight="1" hidden="1">
      <c r="A15" s="39">
        <f t="shared" si="2"/>
        <v>10</v>
      </c>
      <c r="B15" s="51"/>
      <c r="C15" s="52"/>
      <c r="D15" s="57"/>
      <c r="E15" s="57"/>
      <c r="F15" s="58"/>
      <c r="G15" s="57"/>
      <c r="H15" s="39" t="str">
        <f>IF(COUNTA(AK15)&gt;0,IF(COUNTA(L15:AK15)&lt;classé,"Non","Oui"),"Non")</f>
        <v>Non</v>
      </c>
      <c r="I15" s="14">
        <f>SUM(L15:AK15)-SUM(AN15:BA15)+K15</f>
        <v>0</v>
      </c>
      <c r="J15" s="117"/>
      <c r="K15" s="145">
        <f>COUNTIF(L$5:AK$5,$D15)*2</f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>MAX(L15:AK15)</f>
        <v>0</v>
      </c>
      <c r="AM15" s="5">
        <f t="shared" si="0"/>
        <v>0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  <c r="BC15" s="96"/>
    </row>
    <row r="16" spans="1:55" s="97" customFormat="1" ht="24.75" customHeight="1" hidden="1">
      <c r="A16" s="62">
        <f t="shared" si="2"/>
        <v>11</v>
      </c>
      <c r="B16" s="51"/>
      <c r="C16" s="52"/>
      <c r="D16" s="57"/>
      <c r="E16" s="57"/>
      <c r="F16" s="58"/>
      <c r="G16" s="57"/>
      <c r="H16" s="39" t="str">
        <f>IF(COUNTA(AK16)&gt;0,IF(COUNTA(L16:AK16)&lt;classé,"Non","Oui"),"Non")</f>
        <v>Non</v>
      </c>
      <c r="I16" s="14">
        <f>SUM(L16:AK16)-SUM(AN16:BA16)+K16</f>
        <v>0</v>
      </c>
      <c r="J16" s="117"/>
      <c r="K16" s="145">
        <f>COUNTIF(L$5:AK$5,$D16)*2</f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>MAX(L16:AK16)</f>
        <v>0</v>
      </c>
      <c r="AM16" s="5">
        <f t="shared" si="0"/>
        <v>0</v>
      </c>
      <c r="AN16" s="94">
        <f aca="true" t="shared" si="3" ref="AN16:BA25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  <c r="BC16" s="96"/>
    </row>
    <row r="17" spans="1:55" s="97" customFormat="1" ht="24.75" customHeight="1" hidden="1">
      <c r="A17" s="39">
        <f t="shared" si="2"/>
        <v>12</v>
      </c>
      <c r="B17" s="51"/>
      <c r="C17" s="52"/>
      <c r="D17" s="57"/>
      <c r="E17" s="57"/>
      <c r="F17" s="58"/>
      <c r="G17" s="57"/>
      <c r="H17" s="39" t="str">
        <f>IF(COUNTA(AK17)&gt;0,IF(COUNTA(L17:AK17)&lt;classé,"Non","Oui"),"Non")</f>
        <v>Non</v>
      </c>
      <c r="I17" s="14">
        <f>SUM(L17:AK17)-SUM(AN17:BA17)+K17</f>
        <v>0</v>
      </c>
      <c r="J17" s="117"/>
      <c r="K17" s="145">
        <f>COUNTIF(L$5:AK$5,$D17)*2</f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0</v>
      </c>
      <c r="AM17" s="5">
        <f t="shared" si="0"/>
        <v>0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  <c r="BC17" s="96"/>
    </row>
    <row r="18" spans="1:55" s="97" customFormat="1" ht="24.75" customHeight="1" hidden="1">
      <c r="A18" s="39">
        <f t="shared" si="2"/>
        <v>13</v>
      </c>
      <c r="B18" s="51"/>
      <c r="C18" s="52"/>
      <c r="D18" s="57"/>
      <c r="E18" s="57"/>
      <c r="F18" s="58"/>
      <c r="G18" s="57"/>
      <c r="H18" s="39" t="str">
        <f>IF(COUNTA(AK18)&gt;0,IF(COUNTA(L18:AK18)&lt;classé,"Non","Oui"),"Non")</f>
        <v>Non</v>
      </c>
      <c r="I18" s="14">
        <f>SUM(L18:AK18)-SUM(AN18:BA18)+K18</f>
        <v>0</v>
      </c>
      <c r="J18" s="117"/>
      <c r="K18" s="145">
        <f>COUNTIF(L$5:AK$5,$D18)*2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0"/>
        <v>0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  <c r="BC18" s="96"/>
    </row>
    <row r="19" spans="1:55" s="97" customFormat="1" ht="24.75" customHeight="1" hidden="1">
      <c r="A19" s="39">
        <f aca="true" t="shared" si="4" ref="A19:A35">A18+1</f>
        <v>14</v>
      </c>
      <c r="B19" s="51"/>
      <c r="C19" s="52"/>
      <c r="D19" s="57"/>
      <c r="E19" s="57"/>
      <c r="F19" s="58"/>
      <c r="G19" s="57"/>
      <c r="H19" s="39" t="str">
        <f>IF(COUNTA(AK19)&gt;0,IF(COUNTA(L19:AK19)&lt;classé,"Non","Oui"),"Non")</f>
        <v>Non</v>
      </c>
      <c r="I19" s="14">
        <f>SUM(L19:AK19)-SUM(AN19:BA19)+K19</f>
        <v>0</v>
      </c>
      <c r="J19" s="117"/>
      <c r="K19" s="145">
        <f>COUNTIF(L$5:AK$5,$D19)*2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0"/>
        <v>0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  <c r="BC19" s="96"/>
    </row>
    <row r="20" spans="1:55" s="97" customFormat="1" ht="24.75" customHeight="1" hidden="1">
      <c r="A20" s="39">
        <f t="shared" si="4"/>
        <v>15</v>
      </c>
      <c r="B20" s="51"/>
      <c r="C20" s="52"/>
      <c r="D20" s="57"/>
      <c r="E20" s="57"/>
      <c r="F20" s="58"/>
      <c r="G20" s="57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5">
        <f>COUNTIF(L$5:AK$5,$D20)*2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0"/>
        <v>0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  <c r="BC20" s="96"/>
    </row>
    <row r="21" spans="1:55" s="97" customFormat="1" ht="24.75" customHeight="1" hidden="1">
      <c r="A21" s="39">
        <f t="shared" si="4"/>
        <v>16</v>
      </c>
      <c r="B21" s="51"/>
      <c r="C21" s="56"/>
      <c r="D21" s="57"/>
      <c r="E21" s="57"/>
      <c r="F21" s="58"/>
      <c r="G21" s="57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5">
        <f>COUNTIF(L$5:AK$5,$D21)*2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  <c r="BC21" s="96"/>
    </row>
    <row r="22" spans="1:55" s="97" customFormat="1" ht="24.75" customHeight="1" hidden="1">
      <c r="A22" s="39">
        <f t="shared" si="4"/>
        <v>17</v>
      </c>
      <c r="B22" s="51"/>
      <c r="C22" s="56"/>
      <c r="D22" s="57"/>
      <c r="E22" s="57"/>
      <c r="F22" s="58"/>
      <c r="G22" s="57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5">
        <f>COUNTIF(L$5:AK$5,$D22)*2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  <c r="BC22" s="96"/>
    </row>
    <row r="23" spans="1:55" s="97" customFormat="1" ht="24.75" customHeight="1" hidden="1">
      <c r="A23" s="39">
        <f t="shared" si="4"/>
        <v>18</v>
      </c>
      <c r="B23" s="51"/>
      <c r="C23" s="56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5">
        <f>COUNTIF(L$5:AK$5,$D23)*2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  <c r="BC23" s="96"/>
    </row>
    <row r="24" spans="1:55" s="97" customFormat="1" ht="24.75" customHeight="1" hidden="1">
      <c r="A24" s="39">
        <f t="shared" si="4"/>
        <v>19</v>
      </c>
      <c r="B24" s="51"/>
      <c r="C24" s="52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5">
        <f>COUNTIF(L$5:AK$5,$D24)*2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  <c r="BC24" s="96"/>
    </row>
    <row r="25" spans="1:55" s="97" customFormat="1" ht="24.75" customHeight="1" hidden="1">
      <c r="A25" s="39">
        <f t="shared" si="4"/>
        <v>20</v>
      </c>
      <c r="B25" s="51"/>
      <c r="C25" s="56"/>
      <c r="D25" s="57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5">
        <f>COUNTIF(L$5:AK$5,$D25)*2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t="shared" si="0"/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  <c r="BC25" s="96"/>
    </row>
    <row r="26" spans="1:55" s="97" customFormat="1" ht="24.75" customHeight="1" hidden="1">
      <c r="A26" s="39">
        <f t="shared" si="4"/>
        <v>21</v>
      </c>
      <c r="B26" s="51"/>
      <c r="C26" s="52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5">
        <f>COUNTIF(L$5:AK$5,$D26)*2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0"/>
        <v>0</v>
      </c>
      <c r="AN26" s="94">
        <f aca="true" t="shared" si="5" ref="AN26:BA32">IF($AM26&gt;Nbcourse+AN$3-1-$J26,LARGE($L26:$AK26,Nbcourse+AN$3-$J26),0)</f>
        <v>0</v>
      </c>
      <c r="AO26" s="4">
        <f t="shared" si="5"/>
        <v>0</v>
      </c>
      <c r="AP26" s="4">
        <f t="shared" si="5"/>
        <v>0</v>
      </c>
      <c r="AQ26" s="4">
        <f t="shared" si="5"/>
        <v>0</v>
      </c>
      <c r="AR26" s="4">
        <f t="shared" si="5"/>
        <v>0</v>
      </c>
      <c r="AS26" s="4">
        <f t="shared" si="5"/>
        <v>0</v>
      </c>
      <c r="AT26" s="4">
        <f t="shared" si="5"/>
        <v>0</v>
      </c>
      <c r="AU26" s="4">
        <f t="shared" si="5"/>
        <v>0</v>
      </c>
      <c r="AV26" s="4">
        <f t="shared" si="5"/>
        <v>0</v>
      </c>
      <c r="AW26" s="4">
        <f t="shared" si="5"/>
        <v>0</v>
      </c>
      <c r="AX26" s="4">
        <f t="shared" si="5"/>
        <v>0</v>
      </c>
      <c r="AY26" s="4">
        <f t="shared" si="5"/>
        <v>0</v>
      </c>
      <c r="AZ26" s="4">
        <f t="shared" si="5"/>
        <v>0</v>
      </c>
      <c r="BA26" s="95">
        <f t="shared" si="5"/>
        <v>0</v>
      </c>
      <c r="BB26" s="96"/>
      <c r="BC26" s="96"/>
    </row>
    <row r="27" spans="1:55" s="97" customFormat="1" ht="24.75" customHeight="1" hidden="1">
      <c r="A27" s="39">
        <f t="shared" si="4"/>
        <v>22</v>
      </c>
      <c r="B27" s="51"/>
      <c r="C27" s="52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5">
        <f>COUNTIF(L$5:AK$5,$D27)*2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0"/>
        <v>0</v>
      </c>
      <c r="AN27" s="94">
        <f t="shared" si="5"/>
        <v>0</v>
      </c>
      <c r="AO27" s="4">
        <f t="shared" si="5"/>
        <v>0</v>
      </c>
      <c r="AP27" s="4">
        <f t="shared" si="5"/>
        <v>0</v>
      </c>
      <c r="AQ27" s="4">
        <f t="shared" si="5"/>
        <v>0</v>
      </c>
      <c r="AR27" s="4">
        <f t="shared" si="5"/>
        <v>0</v>
      </c>
      <c r="AS27" s="4">
        <f t="shared" si="5"/>
        <v>0</v>
      </c>
      <c r="AT27" s="4">
        <f t="shared" si="5"/>
        <v>0</v>
      </c>
      <c r="AU27" s="4">
        <f t="shared" si="5"/>
        <v>0</v>
      </c>
      <c r="AV27" s="4">
        <f t="shared" si="5"/>
        <v>0</v>
      </c>
      <c r="AW27" s="4">
        <f t="shared" si="5"/>
        <v>0</v>
      </c>
      <c r="AX27" s="4">
        <f t="shared" si="5"/>
        <v>0</v>
      </c>
      <c r="AY27" s="4">
        <f t="shared" si="5"/>
        <v>0</v>
      </c>
      <c r="AZ27" s="4">
        <f t="shared" si="5"/>
        <v>0</v>
      </c>
      <c r="BA27" s="95">
        <f t="shared" si="5"/>
        <v>0</v>
      </c>
      <c r="BB27" s="96"/>
      <c r="BC27" s="96"/>
    </row>
    <row r="28" spans="1:55" s="97" customFormat="1" ht="24.75" customHeight="1" hidden="1">
      <c r="A28" s="39">
        <f t="shared" si="4"/>
        <v>23</v>
      </c>
      <c r="B28" s="51"/>
      <c r="C28" s="52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5">
        <f>COUNTIF(L$5:AK$5,$D28)*2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aca="true" t="shared" si="6" ref="AM28:AM35">COUNTA(L28:AK28)</f>
        <v>0</v>
      </c>
      <c r="AN28" s="94">
        <f t="shared" si="5"/>
        <v>0</v>
      </c>
      <c r="AO28" s="4">
        <f t="shared" si="5"/>
        <v>0</v>
      </c>
      <c r="AP28" s="4">
        <f t="shared" si="5"/>
        <v>0</v>
      </c>
      <c r="AQ28" s="4">
        <f t="shared" si="5"/>
        <v>0</v>
      </c>
      <c r="AR28" s="4">
        <f t="shared" si="5"/>
        <v>0</v>
      </c>
      <c r="AS28" s="4">
        <f t="shared" si="5"/>
        <v>0</v>
      </c>
      <c r="AT28" s="4">
        <f t="shared" si="5"/>
        <v>0</v>
      </c>
      <c r="AU28" s="4">
        <f t="shared" si="5"/>
        <v>0</v>
      </c>
      <c r="AV28" s="4">
        <f t="shared" si="5"/>
        <v>0</v>
      </c>
      <c r="AW28" s="4">
        <f t="shared" si="5"/>
        <v>0</v>
      </c>
      <c r="AX28" s="4">
        <f t="shared" si="5"/>
        <v>0</v>
      </c>
      <c r="AY28" s="4">
        <f t="shared" si="5"/>
        <v>0</v>
      </c>
      <c r="AZ28" s="4">
        <f t="shared" si="5"/>
        <v>0</v>
      </c>
      <c r="BA28" s="95">
        <f t="shared" si="5"/>
        <v>0</v>
      </c>
      <c r="BB28" s="96"/>
      <c r="BC28" s="96"/>
    </row>
    <row r="29" spans="1:55" s="97" customFormat="1" ht="24.75" customHeight="1" hidden="1">
      <c r="A29" s="39">
        <f t="shared" si="4"/>
        <v>24</v>
      </c>
      <c r="B29" s="51"/>
      <c r="C29" s="52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5">
        <f>COUNTIF(L$5:AK$5,$D29)*2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6"/>
        <v>0</v>
      </c>
      <c r="AN29" s="94">
        <f t="shared" si="5"/>
        <v>0</v>
      </c>
      <c r="AO29" s="4">
        <f t="shared" si="5"/>
        <v>0</v>
      </c>
      <c r="AP29" s="4">
        <f t="shared" si="5"/>
        <v>0</v>
      </c>
      <c r="AQ29" s="4">
        <f t="shared" si="5"/>
        <v>0</v>
      </c>
      <c r="AR29" s="4">
        <f t="shared" si="5"/>
        <v>0</v>
      </c>
      <c r="AS29" s="4">
        <f t="shared" si="5"/>
        <v>0</v>
      </c>
      <c r="AT29" s="4">
        <f t="shared" si="5"/>
        <v>0</v>
      </c>
      <c r="AU29" s="4">
        <f t="shared" si="5"/>
        <v>0</v>
      </c>
      <c r="AV29" s="4">
        <f t="shared" si="5"/>
        <v>0</v>
      </c>
      <c r="AW29" s="4">
        <f t="shared" si="5"/>
        <v>0</v>
      </c>
      <c r="AX29" s="4">
        <f t="shared" si="5"/>
        <v>0</v>
      </c>
      <c r="AY29" s="4">
        <f t="shared" si="5"/>
        <v>0</v>
      </c>
      <c r="AZ29" s="4">
        <f t="shared" si="5"/>
        <v>0</v>
      </c>
      <c r="BA29" s="95">
        <f t="shared" si="5"/>
        <v>0</v>
      </c>
      <c r="BB29" s="96"/>
      <c r="BC29" s="96"/>
    </row>
    <row r="30" spans="1:55" s="97" customFormat="1" ht="24.75" customHeight="1" hidden="1">
      <c r="A30" s="39">
        <f t="shared" si="4"/>
        <v>25</v>
      </c>
      <c r="B30" s="51"/>
      <c r="C30" s="52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5">
        <f>COUNTIF(L$5:AK$5,$D30)*2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6"/>
        <v>0</v>
      </c>
      <c r="AN30" s="94">
        <f t="shared" si="5"/>
        <v>0</v>
      </c>
      <c r="AO30" s="4">
        <f t="shared" si="5"/>
        <v>0</v>
      </c>
      <c r="AP30" s="4">
        <f t="shared" si="5"/>
        <v>0</v>
      </c>
      <c r="AQ30" s="4">
        <f t="shared" si="5"/>
        <v>0</v>
      </c>
      <c r="AR30" s="4">
        <f t="shared" si="5"/>
        <v>0</v>
      </c>
      <c r="AS30" s="4">
        <f t="shared" si="5"/>
        <v>0</v>
      </c>
      <c r="AT30" s="4">
        <f t="shared" si="5"/>
        <v>0</v>
      </c>
      <c r="AU30" s="4">
        <f t="shared" si="5"/>
        <v>0</v>
      </c>
      <c r="AV30" s="4">
        <f t="shared" si="5"/>
        <v>0</v>
      </c>
      <c r="AW30" s="4">
        <f t="shared" si="5"/>
        <v>0</v>
      </c>
      <c r="AX30" s="4">
        <f t="shared" si="5"/>
        <v>0</v>
      </c>
      <c r="AY30" s="4">
        <f t="shared" si="5"/>
        <v>0</v>
      </c>
      <c r="AZ30" s="4">
        <f t="shared" si="5"/>
        <v>0</v>
      </c>
      <c r="BA30" s="95">
        <f t="shared" si="5"/>
        <v>0</v>
      </c>
      <c r="BB30" s="96"/>
      <c r="BC30" s="96"/>
    </row>
    <row r="31" spans="1:55" s="97" customFormat="1" ht="24.75" customHeight="1" hidden="1">
      <c r="A31" s="39">
        <f t="shared" si="4"/>
        <v>26</v>
      </c>
      <c r="B31" s="51"/>
      <c r="C31" s="56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5">
        <f>COUNTIF(L$5:AK$5,$D31)*2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6"/>
        <v>0</v>
      </c>
      <c r="AN31" s="94">
        <f t="shared" si="5"/>
        <v>0</v>
      </c>
      <c r="AO31" s="4">
        <f t="shared" si="5"/>
        <v>0</v>
      </c>
      <c r="AP31" s="4">
        <f t="shared" si="5"/>
        <v>0</v>
      </c>
      <c r="AQ31" s="4">
        <f t="shared" si="5"/>
        <v>0</v>
      </c>
      <c r="AR31" s="4">
        <f t="shared" si="5"/>
        <v>0</v>
      </c>
      <c r="AS31" s="4">
        <f t="shared" si="5"/>
        <v>0</v>
      </c>
      <c r="AT31" s="4">
        <f t="shared" si="5"/>
        <v>0</v>
      </c>
      <c r="AU31" s="4">
        <f t="shared" si="5"/>
        <v>0</v>
      </c>
      <c r="AV31" s="4">
        <f t="shared" si="5"/>
        <v>0</v>
      </c>
      <c r="AW31" s="4">
        <f t="shared" si="5"/>
        <v>0</v>
      </c>
      <c r="AX31" s="4">
        <f t="shared" si="5"/>
        <v>0</v>
      </c>
      <c r="AY31" s="4">
        <f t="shared" si="5"/>
        <v>0</v>
      </c>
      <c r="AZ31" s="4">
        <f t="shared" si="5"/>
        <v>0</v>
      </c>
      <c r="BA31" s="95">
        <f t="shared" si="5"/>
        <v>0</v>
      </c>
      <c r="BB31" s="96"/>
      <c r="BC31" s="96"/>
    </row>
    <row r="32" spans="1:55" s="97" customFormat="1" ht="24.75" customHeight="1" hidden="1">
      <c r="A32" s="39">
        <f t="shared" si="4"/>
        <v>27</v>
      </c>
      <c r="B32" s="51"/>
      <c r="C32" s="52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5">
        <f>COUNTIF(L$5:AK$5,$D32)*2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6"/>
        <v>0</v>
      </c>
      <c r="AN32" s="94">
        <f t="shared" si="5"/>
        <v>0</v>
      </c>
      <c r="AO32" s="4">
        <f t="shared" si="5"/>
        <v>0</v>
      </c>
      <c r="AP32" s="4">
        <f t="shared" si="5"/>
        <v>0</v>
      </c>
      <c r="AQ32" s="4">
        <f t="shared" si="5"/>
        <v>0</v>
      </c>
      <c r="AR32" s="4">
        <f t="shared" si="5"/>
        <v>0</v>
      </c>
      <c r="AS32" s="4">
        <f t="shared" si="5"/>
        <v>0</v>
      </c>
      <c r="AT32" s="4">
        <f t="shared" si="5"/>
        <v>0</v>
      </c>
      <c r="AU32" s="4">
        <f t="shared" si="5"/>
        <v>0</v>
      </c>
      <c r="AV32" s="4">
        <f t="shared" si="5"/>
        <v>0</v>
      </c>
      <c r="AW32" s="4">
        <f t="shared" si="5"/>
        <v>0</v>
      </c>
      <c r="AX32" s="4">
        <f t="shared" si="5"/>
        <v>0</v>
      </c>
      <c r="AY32" s="4">
        <f t="shared" si="5"/>
        <v>0</v>
      </c>
      <c r="AZ32" s="4">
        <f t="shared" si="5"/>
        <v>0</v>
      </c>
      <c r="BA32" s="95">
        <f t="shared" si="5"/>
        <v>0</v>
      </c>
      <c r="BB32" s="96"/>
      <c r="BC32" s="96"/>
    </row>
    <row r="33" spans="1:55" s="97" customFormat="1" ht="24.75" customHeight="1" hidden="1">
      <c r="A33" s="39">
        <f t="shared" si="4"/>
        <v>28</v>
      </c>
      <c r="B33" s="51"/>
      <c r="C33" s="52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5">
        <f>COUNTIF(L$5:AK$5,$D33)*2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6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7" ref="AQ33:BA33">IF($AM33&gt;Nbcourse+AQ$3-1-$J33,LARGE($L33:$AK33,Nbcourse+AQ$3-$J33),0)</f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  <c r="BC33" s="96"/>
    </row>
    <row r="34" spans="1:55" s="97" customFormat="1" ht="24.75" customHeight="1" hidden="1">
      <c r="A34" s="39">
        <f t="shared" si="4"/>
        <v>29</v>
      </c>
      <c r="B34" s="51"/>
      <c r="C34" s="52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5">
        <f>COUNTIF(L$5:AK$5,$D34)*2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6"/>
        <v>0</v>
      </c>
      <c r="AN34" s="94">
        <f aca="true" t="shared" si="8" ref="AN34:BA35">IF($AM34&gt;Nbcourse+AN$3-1-$J34,LARGE($L34:$AK34,Nbcourse+AN$3-$J34),0)</f>
        <v>0</v>
      </c>
      <c r="AO34" s="4">
        <f t="shared" si="8"/>
        <v>0</v>
      </c>
      <c r="AP34" s="4">
        <f t="shared" si="8"/>
        <v>0</v>
      </c>
      <c r="AQ34" s="4">
        <f t="shared" si="8"/>
        <v>0</v>
      </c>
      <c r="AR34" s="4">
        <f t="shared" si="8"/>
        <v>0</v>
      </c>
      <c r="AS34" s="4">
        <f t="shared" si="8"/>
        <v>0</v>
      </c>
      <c r="AT34" s="4">
        <f t="shared" si="8"/>
        <v>0</v>
      </c>
      <c r="AU34" s="4">
        <f t="shared" si="8"/>
        <v>0</v>
      </c>
      <c r="AV34" s="4">
        <f t="shared" si="8"/>
        <v>0</v>
      </c>
      <c r="AW34" s="4">
        <f t="shared" si="8"/>
        <v>0</v>
      </c>
      <c r="AX34" s="4">
        <f t="shared" si="8"/>
        <v>0</v>
      </c>
      <c r="AY34" s="4">
        <f t="shared" si="8"/>
        <v>0</v>
      </c>
      <c r="AZ34" s="4">
        <f t="shared" si="8"/>
        <v>0</v>
      </c>
      <c r="BA34" s="95">
        <f t="shared" si="8"/>
        <v>0</v>
      </c>
      <c r="BB34" s="96"/>
      <c r="BC34" s="96"/>
    </row>
    <row r="35" spans="1:55" s="97" customFormat="1" ht="24.75" customHeight="1" hidden="1" thickBot="1">
      <c r="A35" s="39">
        <f t="shared" si="4"/>
        <v>30</v>
      </c>
      <c r="B35" s="51"/>
      <c r="C35" s="52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5">
        <f>COUNTIF(L$5:AK$5,$D35)*2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6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1</v>
      </c>
      <c r="M36" s="88">
        <f>COUNT(M$6:M35)</f>
        <v>1</v>
      </c>
      <c r="N36" s="89">
        <f>COUNT(N$6:N35)</f>
        <v>3</v>
      </c>
      <c r="O36" s="88">
        <f>COUNT(O$6:O35)</f>
        <v>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3</v>
      </c>
      <c r="AK36" s="92">
        <f>COUNT(AK$6:AK35)</f>
        <v>3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9" t="s">
        <v>27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4" t="s">
        <v>55</v>
      </c>
      <c r="M5" s="133"/>
      <c r="N5" s="132" t="s">
        <v>185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2" t="s">
        <v>185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57" t="s">
        <v>108</v>
      </c>
      <c r="E6" s="57" t="s">
        <v>109</v>
      </c>
      <c r="F6" s="58"/>
      <c r="G6" s="150" t="s">
        <v>38</v>
      </c>
      <c r="H6" s="39" t="str">
        <f>IF(COUNTA(AK6)&gt;0,IF(COUNTA(L6:AK6)&lt;classé,"Non","Oui"),"Non")</f>
        <v>Oui</v>
      </c>
      <c r="I6" s="115">
        <f>SUM(L6:AK6)-SUM(AN6:BA6)+K6</f>
        <v>200</v>
      </c>
      <c r="J6" s="116"/>
      <c r="K6" s="145">
        <f>COUNTIF(L$5:AK$5,$D6)*2</f>
        <v>0</v>
      </c>
      <c r="L6" s="118">
        <v>40</v>
      </c>
      <c r="M6" s="119">
        <v>40</v>
      </c>
      <c r="N6" s="120">
        <v>40</v>
      </c>
      <c r="O6" s="119">
        <v>40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40</v>
      </c>
      <c r="AK6" s="123">
        <v>26</v>
      </c>
      <c r="AL6" s="4">
        <f>MAX(L6:AK6)</f>
        <v>40</v>
      </c>
      <c r="AM6" s="5">
        <f aca="true" t="shared" si="0" ref="AM6:AM35">COUNTA(L6:AK6)</f>
        <v>6</v>
      </c>
      <c r="AN6" s="94">
        <f aca="true" t="shared" si="1" ref="AN6:BA15">IF($AM6&gt;Nbcourse+AN$3-1-$J6,LARGE($L6:$AK6,Nbcourse+AN$3-$J6),0)</f>
        <v>26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/>
      <c r="BC6" s="96"/>
    </row>
    <row r="7" spans="1:55" s="97" customFormat="1" ht="24.75" customHeight="1">
      <c r="A7" s="39">
        <f aca="true" t="shared" si="2" ref="A7:A35">A6+1</f>
        <v>2</v>
      </c>
      <c r="B7" s="51"/>
      <c r="C7" s="56"/>
      <c r="D7" s="57" t="s">
        <v>55</v>
      </c>
      <c r="E7" s="57" t="s">
        <v>107</v>
      </c>
      <c r="F7" s="58"/>
      <c r="G7" s="150" t="s">
        <v>38</v>
      </c>
      <c r="H7" s="39" t="str">
        <f>IF(COUNTA(AK7)&gt;0,IF(COUNTA(L7:AK7)&lt;classé,"Non","Oui"),"Non")</f>
        <v>Oui</v>
      </c>
      <c r="I7" s="14">
        <f>SUM(L7:AK7)-SUM(AN7:BA7)+K7</f>
        <v>170</v>
      </c>
      <c r="J7" s="117"/>
      <c r="K7" s="145">
        <f>COUNTIF(L$5:AK$5,$D7)*2</f>
        <v>2</v>
      </c>
      <c r="L7" s="15">
        <v>50</v>
      </c>
      <c r="M7" s="16">
        <v>50</v>
      </c>
      <c r="N7" s="54">
        <v>22</v>
      </c>
      <c r="O7" s="16">
        <v>26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18</v>
      </c>
      <c r="AK7" s="82">
        <v>20</v>
      </c>
      <c r="AL7" s="4">
        <f>MAX(L7:AK7)</f>
        <v>50</v>
      </c>
      <c r="AM7" s="5">
        <f t="shared" si="0"/>
        <v>6</v>
      </c>
      <c r="AN7" s="94">
        <f t="shared" si="1"/>
        <v>18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96"/>
    </row>
    <row r="8" spans="1:55" s="97" customFormat="1" ht="24.75" customHeight="1">
      <c r="A8" s="39">
        <f t="shared" si="2"/>
        <v>3</v>
      </c>
      <c r="B8" s="51"/>
      <c r="C8" s="56"/>
      <c r="D8" s="57" t="s">
        <v>185</v>
      </c>
      <c r="E8" s="57" t="s">
        <v>186</v>
      </c>
      <c r="F8" s="58"/>
      <c r="G8" s="150" t="s">
        <v>38</v>
      </c>
      <c r="H8" s="39" t="str">
        <f>IF(COUNTA(AK8)&gt;0,IF(COUNTA(L8:AK8)&lt;classé,"Non","Oui"),"Non")</f>
        <v>Oui</v>
      </c>
      <c r="I8" s="14">
        <f>SUM(L8:AK8)-SUM(AN8:BA8)+K8</f>
        <v>139</v>
      </c>
      <c r="J8" s="117"/>
      <c r="K8" s="145">
        <f>COUNTIF(L$5:AK$5,$D8)*2</f>
        <v>4</v>
      </c>
      <c r="L8" s="15"/>
      <c r="M8" s="16"/>
      <c r="N8" s="54">
        <v>18</v>
      </c>
      <c r="O8" s="16">
        <v>17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50</v>
      </c>
      <c r="AK8" s="82">
        <v>50</v>
      </c>
      <c r="AL8" s="4">
        <f>MAX(L8:AK8)</f>
        <v>50</v>
      </c>
      <c r="AM8" s="5">
        <f t="shared" si="0"/>
        <v>4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  <c r="BC8" s="96"/>
    </row>
    <row r="9" spans="1:55" s="97" customFormat="1" ht="24.75" customHeight="1">
      <c r="A9" s="39">
        <f t="shared" si="2"/>
        <v>4</v>
      </c>
      <c r="B9" s="51"/>
      <c r="C9" s="56"/>
      <c r="D9" s="57" t="s">
        <v>175</v>
      </c>
      <c r="E9" s="57" t="s">
        <v>176</v>
      </c>
      <c r="F9" s="58"/>
      <c r="G9" s="150" t="s">
        <v>38</v>
      </c>
      <c r="H9" s="39" t="str">
        <f>IF(COUNTA(AK9)&gt;0,IF(COUNTA(L9:AK9)&lt;classé,"Non","Oui"),"Non")</f>
        <v>Oui</v>
      </c>
      <c r="I9" s="14">
        <f>SUM(L9:AK9)-SUM(AN9:BA9)+K9</f>
        <v>131</v>
      </c>
      <c r="J9" s="117"/>
      <c r="K9" s="145">
        <f>COUNTIF(L$5:AK$5,$D9)*2</f>
        <v>0</v>
      </c>
      <c r="L9" s="15"/>
      <c r="M9" s="16"/>
      <c r="N9" s="54">
        <v>50</v>
      </c>
      <c r="O9" s="16">
        <v>50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12</v>
      </c>
      <c r="AK9" s="82">
        <v>19</v>
      </c>
      <c r="AL9" s="4">
        <f>MAX(L9:AK9)</f>
        <v>50</v>
      </c>
      <c r="AM9" s="5">
        <f t="shared" si="0"/>
        <v>4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  <c r="BC9" s="96"/>
    </row>
    <row r="10" spans="1:55" s="97" customFormat="1" ht="24.75" customHeight="1">
      <c r="A10" s="39">
        <f aca="true" t="shared" si="3" ref="A10:A15">A9+1</f>
        <v>5</v>
      </c>
      <c r="B10" s="51"/>
      <c r="C10" s="56"/>
      <c r="D10" s="57" t="s">
        <v>179</v>
      </c>
      <c r="E10" s="57" t="s">
        <v>180</v>
      </c>
      <c r="F10" s="58"/>
      <c r="G10" s="150" t="s">
        <v>38</v>
      </c>
      <c r="H10" s="39" t="str">
        <f>IF(COUNTA(AK10)&gt;0,IF(COUNTA(L10:AK10)&lt;classé,"Non","Oui"),"Non")</f>
        <v>Oui</v>
      </c>
      <c r="I10" s="14">
        <f>SUM(L10:AK10)-SUM(AN10:BA10)+K10</f>
        <v>78</v>
      </c>
      <c r="J10" s="117"/>
      <c r="K10" s="145">
        <f>COUNTIF(L$5:AK$5,$D10)*2</f>
        <v>0</v>
      </c>
      <c r="L10" s="15"/>
      <c r="M10" s="16"/>
      <c r="N10" s="54">
        <v>26</v>
      </c>
      <c r="O10" s="16">
        <v>19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19</v>
      </c>
      <c r="AK10" s="82">
        <v>14</v>
      </c>
      <c r="AL10" s="4">
        <f>MAX(L10:AK10)</f>
        <v>26</v>
      </c>
      <c r="AM10" s="5">
        <f t="shared" si="0"/>
        <v>4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  <c r="BC10" s="96"/>
    </row>
    <row r="11" spans="1:55" s="97" customFormat="1" ht="24.75" customHeight="1">
      <c r="A11" s="39">
        <f t="shared" si="3"/>
        <v>6</v>
      </c>
      <c r="B11" s="51"/>
      <c r="C11" s="56"/>
      <c r="D11" s="150" t="s">
        <v>183</v>
      </c>
      <c r="E11" s="57" t="s">
        <v>184</v>
      </c>
      <c r="F11" s="58"/>
      <c r="G11" s="150" t="s">
        <v>38</v>
      </c>
      <c r="H11" s="39" t="str">
        <f>IF(COUNTA(AK11)&gt;0,IF(COUNTA(L11:AK11)&lt;classé,"Non","Oui"),"Non")</f>
        <v>Oui</v>
      </c>
      <c r="I11" s="14">
        <f>SUM(L11:AK11)-SUM(AN11:BA11)+K11</f>
        <v>71</v>
      </c>
      <c r="J11" s="117"/>
      <c r="K11" s="145">
        <f>COUNTIF(L$5:AK$5,$D11)*2</f>
        <v>0</v>
      </c>
      <c r="L11" s="15"/>
      <c r="M11" s="16"/>
      <c r="N11" s="54">
        <v>19</v>
      </c>
      <c r="O11" s="16">
        <v>20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16</v>
      </c>
      <c r="AK11" s="82">
        <v>16</v>
      </c>
      <c r="AL11" s="4">
        <f>MAX(L11:AK11)</f>
        <v>20</v>
      </c>
      <c r="AM11" s="5">
        <f t="shared" si="0"/>
        <v>4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  <c r="BC11" s="96"/>
    </row>
    <row r="12" spans="1:55" s="97" customFormat="1" ht="24.75" customHeight="1" thickBot="1">
      <c r="A12" s="169">
        <f t="shared" si="3"/>
        <v>7</v>
      </c>
      <c r="B12" s="170"/>
      <c r="C12" s="214"/>
      <c r="D12" s="215" t="s">
        <v>157</v>
      </c>
      <c r="E12" s="215" t="s">
        <v>187</v>
      </c>
      <c r="F12" s="173"/>
      <c r="G12" s="172" t="s">
        <v>38</v>
      </c>
      <c r="H12" s="169" t="str">
        <f>IF(COUNTA(AK12)&gt;0,IF(COUNTA(L12:AK12)&lt;classé,"Non","Oui"),"Non")</f>
        <v>Oui</v>
      </c>
      <c r="I12" s="174">
        <f>SUM(L12:AK12)-SUM(AN12:BA12)+K12</f>
        <v>70</v>
      </c>
      <c r="J12" s="175"/>
      <c r="K12" s="176">
        <f>COUNTIF(L$5:AK$5,$D12)*2</f>
        <v>0</v>
      </c>
      <c r="L12" s="177"/>
      <c r="M12" s="178"/>
      <c r="N12" s="179">
        <v>17</v>
      </c>
      <c r="O12" s="178">
        <v>18</v>
      </c>
      <c r="P12" s="179"/>
      <c r="Q12" s="180"/>
      <c r="R12" s="181"/>
      <c r="S12" s="178"/>
      <c r="T12" s="181"/>
      <c r="U12" s="180"/>
      <c r="V12" s="181"/>
      <c r="W12" s="178"/>
      <c r="X12" s="181"/>
      <c r="Y12" s="178"/>
      <c r="Z12" s="181"/>
      <c r="AA12" s="180"/>
      <c r="AB12" s="181"/>
      <c r="AC12" s="178"/>
      <c r="AD12" s="179"/>
      <c r="AE12" s="180"/>
      <c r="AF12" s="181"/>
      <c r="AG12" s="178"/>
      <c r="AH12" s="181"/>
      <c r="AI12" s="178"/>
      <c r="AJ12" s="180">
        <v>17</v>
      </c>
      <c r="AK12" s="182">
        <v>18</v>
      </c>
      <c r="AL12" s="4">
        <f>MAX(L12:AK12)</f>
        <v>18</v>
      </c>
      <c r="AM12" s="5">
        <f t="shared" si="0"/>
        <v>4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  <c r="BC12" s="96"/>
    </row>
    <row r="13" spans="1:55" s="97" customFormat="1" ht="24.75" customHeight="1">
      <c r="A13" s="188">
        <f t="shared" si="3"/>
        <v>8</v>
      </c>
      <c r="B13" s="183"/>
      <c r="C13" s="216"/>
      <c r="D13" s="185" t="s">
        <v>298</v>
      </c>
      <c r="E13" s="185" t="s">
        <v>285</v>
      </c>
      <c r="F13" s="186"/>
      <c r="G13" s="185" t="s">
        <v>280</v>
      </c>
      <c r="H13" s="188" t="str">
        <f>IF(COUNTA(AK13)&gt;0,IF(COUNTA(L13:AK13)&lt;classé,"Non","Oui"),"Non")</f>
        <v>Non</v>
      </c>
      <c r="I13" s="189">
        <f>SUM(L13:AK13)-SUM(AN13:BA13)+K13</f>
        <v>72</v>
      </c>
      <c r="J13" s="190"/>
      <c r="K13" s="190">
        <f>COUNTIF(L$5:AK$5,$D13)*2</f>
        <v>0</v>
      </c>
      <c r="L13" s="191"/>
      <c r="M13" s="192"/>
      <c r="N13" s="193"/>
      <c r="O13" s="192"/>
      <c r="P13" s="193"/>
      <c r="Q13" s="194"/>
      <c r="R13" s="195"/>
      <c r="S13" s="192"/>
      <c r="T13" s="195"/>
      <c r="U13" s="194"/>
      <c r="V13" s="195"/>
      <c r="W13" s="192"/>
      <c r="X13" s="195"/>
      <c r="Y13" s="192"/>
      <c r="Z13" s="195"/>
      <c r="AA13" s="194"/>
      <c r="AB13" s="195"/>
      <c r="AC13" s="192"/>
      <c r="AD13" s="193"/>
      <c r="AE13" s="194"/>
      <c r="AF13" s="195"/>
      <c r="AG13" s="192"/>
      <c r="AH13" s="195"/>
      <c r="AI13" s="192"/>
      <c r="AJ13" s="194">
        <v>32</v>
      </c>
      <c r="AK13" s="196">
        <v>40</v>
      </c>
      <c r="AL13" s="4">
        <f>MAX(L13:AK13)</f>
        <v>40</v>
      </c>
      <c r="AM13" s="5">
        <f t="shared" si="0"/>
        <v>2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  <c r="BC13" s="96"/>
    </row>
    <row r="14" spans="1:55" s="97" customFormat="1" ht="24.75" customHeight="1">
      <c r="A14" s="201">
        <f t="shared" si="3"/>
        <v>9</v>
      </c>
      <c r="B14" s="197"/>
      <c r="C14" s="198"/>
      <c r="D14" s="210" t="s">
        <v>177</v>
      </c>
      <c r="E14" s="210" t="s">
        <v>178</v>
      </c>
      <c r="F14" s="200"/>
      <c r="G14" s="199" t="s">
        <v>38</v>
      </c>
      <c r="H14" s="201" t="str">
        <f>IF(COUNTA(AK14)&gt;0,IF(COUNTA(L14:AK14)&lt;classé,"Non","Oui"),"Non")</f>
        <v>Non</v>
      </c>
      <c r="I14" s="202">
        <f>SUM(L14:AK14)-SUM(AN14:BA14)+K14</f>
        <v>64</v>
      </c>
      <c r="J14" s="203"/>
      <c r="K14" s="203">
        <f>COUNTIF(L$5:AK$5,$D14)*2</f>
        <v>0</v>
      </c>
      <c r="L14" s="204"/>
      <c r="M14" s="205"/>
      <c r="N14" s="206">
        <v>32</v>
      </c>
      <c r="O14" s="205">
        <v>32</v>
      </c>
      <c r="P14" s="206"/>
      <c r="Q14" s="207"/>
      <c r="R14" s="208"/>
      <c r="S14" s="205"/>
      <c r="T14" s="208"/>
      <c r="U14" s="207"/>
      <c r="V14" s="208"/>
      <c r="W14" s="205"/>
      <c r="X14" s="208"/>
      <c r="Y14" s="205"/>
      <c r="Z14" s="208"/>
      <c r="AA14" s="207"/>
      <c r="AB14" s="208"/>
      <c r="AC14" s="205"/>
      <c r="AD14" s="206"/>
      <c r="AE14" s="207"/>
      <c r="AF14" s="208"/>
      <c r="AG14" s="205"/>
      <c r="AH14" s="208"/>
      <c r="AI14" s="205"/>
      <c r="AJ14" s="207"/>
      <c r="AK14" s="209"/>
      <c r="AL14" s="4">
        <f>MAX(L14:AK14)</f>
        <v>32</v>
      </c>
      <c r="AM14" s="5">
        <f t="shared" si="0"/>
        <v>2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  <c r="BC14" s="96"/>
    </row>
    <row r="15" spans="1:55" s="97" customFormat="1" ht="24.75" customHeight="1">
      <c r="A15" s="201">
        <f t="shared" si="3"/>
        <v>10</v>
      </c>
      <c r="B15" s="197"/>
      <c r="C15" s="213"/>
      <c r="D15" s="210" t="s">
        <v>273</v>
      </c>
      <c r="E15" s="210" t="s">
        <v>272</v>
      </c>
      <c r="F15" s="200"/>
      <c r="G15" s="199" t="s">
        <v>193</v>
      </c>
      <c r="H15" s="201" t="str">
        <f>IF(COUNTA(AK15)&gt;0,IF(COUNTA(L15:AK15)&lt;classé,"Non","Oui"),"Non")</f>
        <v>Non</v>
      </c>
      <c r="I15" s="202">
        <f>SUM(L15:AK15)-SUM(AN15:BA15)+K15</f>
        <v>58</v>
      </c>
      <c r="J15" s="203"/>
      <c r="K15" s="203">
        <f>COUNTIF(L$5:AK$5,$D15)*2</f>
        <v>0</v>
      </c>
      <c r="L15" s="204"/>
      <c r="M15" s="205"/>
      <c r="N15" s="206"/>
      <c r="O15" s="205"/>
      <c r="P15" s="206"/>
      <c r="Q15" s="207"/>
      <c r="R15" s="208"/>
      <c r="S15" s="205"/>
      <c r="T15" s="208"/>
      <c r="U15" s="207"/>
      <c r="V15" s="208"/>
      <c r="W15" s="205"/>
      <c r="X15" s="208"/>
      <c r="Y15" s="205"/>
      <c r="Z15" s="208"/>
      <c r="AA15" s="207"/>
      <c r="AB15" s="208"/>
      <c r="AC15" s="205"/>
      <c r="AD15" s="206"/>
      <c r="AE15" s="207"/>
      <c r="AF15" s="208"/>
      <c r="AG15" s="205"/>
      <c r="AH15" s="208"/>
      <c r="AI15" s="205"/>
      <c r="AJ15" s="207">
        <v>26</v>
      </c>
      <c r="AK15" s="209">
        <v>32</v>
      </c>
      <c r="AL15" s="4">
        <f>MAX(L15:AK15)</f>
        <v>32</v>
      </c>
      <c r="AM15" s="5">
        <f t="shared" si="0"/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  <c r="BC15" s="96"/>
    </row>
    <row r="16" spans="1:55" s="97" customFormat="1" ht="24.75" customHeight="1">
      <c r="A16" s="188">
        <f t="shared" si="2"/>
        <v>11</v>
      </c>
      <c r="B16" s="197"/>
      <c r="C16" s="213"/>
      <c r="D16" s="210" t="s">
        <v>182</v>
      </c>
      <c r="E16" s="210" t="s">
        <v>181</v>
      </c>
      <c r="F16" s="200"/>
      <c r="G16" s="199" t="s">
        <v>38</v>
      </c>
      <c r="H16" s="201" t="str">
        <f>IF(COUNTA(AK16)&gt;0,IF(COUNTA(L16:AK16)&lt;classé,"Non","Oui"),"Non")</f>
        <v>Non</v>
      </c>
      <c r="I16" s="189">
        <f>SUM(L16:AK16)-SUM(AN16:BA16)+K16</f>
        <v>42</v>
      </c>
      <c r="J16" s="190"/>
      <c r="K16" s="203">
        <f>COUNTIF(L$5:AK$5,$D16)*2</f>
        <v>0</v>
      </c>
      <c r="L16" s="191"/>
      <c r="M16" s="192"/>
      <c r="N16" s="193">
        <v>20</v>
      </c>
      <c r="O16" s="192">
        <v>22</v>
      </c>
      <c r="P16" s="193"/>
      <c r="Q16" s="194"/>
      <c r="R16" s="195"/>
      <c r="S16" s="192"/>
      <c r="T16" s="195"/>
      <c r="U16" s="194"/>
      <c r="V16" s="195"/>
      <c r="W16" s="192"/>
      <c r="X16" s="195"/>
      <c r="Y16" s="192"/>
      <c r="Z16" s="195"/>
      <c r="AA16" s="194"/>
      <c r="AB16" s="195"/>
      <c r="AC16" s="192"/>
      <c r="AD16" s="193"/>
      <c r="AE16" s="194"/>
      <c r="AF16" s="195"/>
      <c r="AG16" s="192"/>
      <c r="AH16" s="195"/>
      <c r="AI16" s="192"/>
      <c r="AJ16" s="194"/>
      <c r="AK16" s="196"/>
      <c r="AL16" s="4">
        <f>MAX(L16:AK16)</f>
        <v>22</v>
      </c>
      <c r="AM16" s="5">
        <f t="shared" si="0"/>
        <v>2</v>
      </c>
      <c r="AN16" s="94">
        <f aca="true" t="shared" si="4" ref="AN16:BA35">IF($AM16&gt;Nbcourse+AN$3-1-$J16,LARGE($L16:$AK16,Nbcourse+AN$3-$J16),0)</f>
        <v>0</v>
      </c>
      <c r="AO16" s="4">
        <f t="shared" si="4"/>
        <v>0</v>
      </c>
      <c r="AP16" s="4">
        <f t="shared" si="4"/>
        <v>0</v>
      </c>
      <c r="AQ16" s="4">
        <f t="shared" si="4"/>
        <v>0</v>
      </c>
      <c r="AR16" s="4">
        <f t="shared" si="4"/>
        <v>0</v>
      </c>
      <c r="AS16" s="4">
        <f t="shared" si="4"/>
        <v>0</v>
      </c>
      <c r="AT16" s="4">
        <f t="shared" si="4"/>
        <v>0</v>
      </c>
      <c r="AU16" s="4">
        <f t="shared" si="4"/>
        <v>0</v>
      </c>
      <c r="AV16" s="4">
        <f t="shared" si="4"/>
        <v>0</v>
      </c>
      <c r="AW16" s="4">
        <f t="shared" si="4"/>
        <v>0</v>
      </c>
      <c r="AX16" s="4">
        <f t="shared" si="4"/>
        <v>0</v>
      </c>
      <c r="AY16" s="4">
        <f t="shared" si="4"/>
        <v>0</v>
      </c>
      <c r="AZ16" s="4">
        <f t="shared" si="4"/>
        <v>0</v>
      </c>
      <c r="BA16" s="95">
        <f t="shared" si="4"/>
        <v>0</v>
      </c>
      <c r="BB16" s="96"/>
      <c r="BC16" s="96"/>
    </row>
    <row r="17" spans="1:55" s="97" customFormat="1" ht="24.75" customHeight="1">
      <c r="A17" s="201">
        <f t="shared" si="2"/>
        <v>12</v>
      </c>
      <c r="B17" s="197"/>
      <c r="C17" s="213"/>
      <c r="D17" s="210" t="s">
        <v>276</v>
      </c>
      <c r="E17" s="210" t="s">
        <v>111</v>
      </c>
      <c r="F17" s="200"/>
      <c r="G17" s="210" t="s">
        <v>141</v>
      </c>
      <c r="H17" s="201" t="str">
        <f>IF(COUNTA(AK17)&gt;0,IF(COUNTA(L17:AK17)&lt;classé,"Non","Oui"),"Non")</f>
        <v>Non</v>
      </c>
      <c r="I17" s="202">
        <f>SUM(L17:AK17)-SUM(AN17:BA17)+K17</f>
        <v>37</v>
      </c>
      <c r="J17" s="203"/>
      <c r="K17" s="203">
        <f>COUNTIF(L$5:AK$5,$D17)*2</f>
        <v>0</v>
      </c>
      <c r="L17" s="204"/>
      <c r="M17" s="205"/>
      <c r="N17" s="206"/>
      <c r="O17" s="205"/>
      <c r="P17" s="206"/>
      <c r="Q17" s="207"/>
      <c r="R17" s="208"/>
      <c r="S17" s="205"/>
      <c r="T17" s="208"/>
      <c r="U17" s="207"/>
      <c r="V17" s="208"/>
      <c r="W17" s="205"/>
      <c r="X17" s="208"/>
      <c r="Y17" s="205"/>
      <c r="Z17" s="208"/>
      <c r="AA17" s="207"/>
      <c r="AB17" s="208"/>
      <c r="AC17" s="205"/>
      <c r="AD17" s="206"/>
      <c r="AE17" s="207"/>
      <c r="AF17" s="208"/>
      <c r="AG17" s="205"/>
      <c r="AH17" s="208"/>
      <c r="AI17" s="205"/>
      <c r="AJ17" s="207">
        <v>20</v>
      </c>
      <c r="AK17" s="209">
        <v>17</v>
      </c>
      <c r="AL17" s="4">
        <f>MAX(L17:AK17)</f>
        <v>20</v>
      </c>
      <c r="AM17" s="5">
        <f t="shared" si="0"/>
        <v>2</v>
      </c>
      <c r="AN17" s="94">
        <f t="shared" si="4"/>
        <v>0</v>
      </c>
      <c r="AO17" s="4">
        <f t="shared" si="4"/>
        <v>0</v>
      </c>
      <c r="AP17" s="4">
        <f t="shared" si="4"/>
        <v>0</v>
      </c>
      <c r="AQ17" s="4">
        <f t="shared" si="4"/>
        <v>0</v>
      </c>
      <c r="AR17" s="4">
        <f t="shared" si="4"/>
        <v>0</v>
      </c>
      <c r="AS17" s="4">
        <f t="shared" si="4"/>
        <v>0</v>
      </c>
      <c r="AT17" s="4">
        <f t="shared" si="4"/>
        <v>0</v>
      </c>
      <c r="AU17" s="4">
        <f t="shared" si="4"/>
        <v>0</v>
      </c>
      <c r="AV17" s="4">
        <f t="shared" si="4"/>
        <v>0</v>
      </c>
      <c r="AW17" s="4">
        <f t="shared" si="4"/>
        <v>0</v>
      </c>
      <c r="AX17" s="4">
        <f t="shared" si="4"/>
        <v>0</v>
      </c>
      <c r="AY17" s="4">
        <f t="shared" si="4"/>
        <v>0</v>
      </c>
      <c r="AZ17" s="4">
        <f t="shared" si="4"/>
        <v>0</v>
      </c>
      <c r="BA17" s="95">
        <f t="shared" si="4"/>
        <v>0</v>
      </c>
      <c r="BB17" s="96"/>
      <c r="BC17" s="96"/>
    </row>
    <row r="18" spans="1:55" s="97" customFormat="1" ht="24.75" customHeight="1">
      <c r="A18" s="201">
        <f t="shared" si="2"/>
        <v>13</v>
      </c>
      <c r="B18" s="197"/>
      <c r="C18" s="198"/>
      <c r="D18" s="212" t="s">
        <v>277</v>
      </c>
      <c r="E18" s="212" t="s">
        <v>278</v>
      </c>
      <c r="F18" s="211"/>
      <c r="G18" s="212" t="s">
        <v>279</v>
      </c>
      <c r="H18" s="201" t="str">
        <f>IF(COUNTA(AK18)&gt;0,IF(COUNTA(L18:AK18)&lt;classé,"Non","Oui"),"Non")</f>
        <v>Non</v>
      </c>
      <c r="I18" s="202">
        <f>SUM(L18:AK18)-SUM(AN18:BA18)+K18</f>
        <v>36</v>
      </c>
      <c r="J18" s="203"/>
      <c r="K18" s="203">
        <f>COUNTIF(L$5:AK$5,$D18)*2</f>
        <v>0</v>
      </c>
      <c r="L18" s="204"/>
      <c r="M18" s="205"/>
      <c r="N18" s="206"/>
      <c r="O18" s="205"/>
      <c r="P18" s="206"/>
      <c r="Q18" s="207"/>
      <c r="R18" s="208"/>
      <c r="S18" s="205"/>
      <c r="T18" s="208"/>
      <c r="U18" s="207"/>
      <c r="V18" s="208"/>
      <c r="W18" s="205"/>
      <c r="X18" s="208"/>
      <c r="Y18" s="205"/>
      <c r="Z18" s="208"/>
      <c r="AA18" s="207"/>
      <c r="AB18" s="208"/>
      <c r="AC18" s="205"/>
      <c r="AD18" s="206"/>
      <c r="AE18" s="207"/>
      <c r="AF18" s="208"/>
      <c r="AG18" s="205"/>
      <c r="AH18" s="208"/>
      <c r="AI18" s="205"/>
      <c r="AJ18" s="207">
        <v>14</v>
      </c>
      <c r="AK18" s="209">
        <v>22</v>
      </c>
      <c r="AL18" s="4">
        <f>MAX(L18:AK18)</f>
        <v>22</v>
      </c>
      <c r="AM18" s="5">
        <f t="shared" si="0"/>
        <v>2</v>
      </c>
      <c r="AN18" s="94">
        <f t="shared" si="4"/>
        <v>0</v>
      </c>
      <c r="AO18" s="4">
        <f t="shared" si="4"/>
        <v>0</v>
      </c>
      <c r="AP18" s="4">
        <f t="shared" si="4"/>
        <v>0</v>
      </c>
      <c r="AQ18" s="4">
        <f t="shared" si="4"/>
        <v>0</v>
      </c>
      <c r="AR18" s="4">
        <f t="shared" si="4"/>
        <v>0</v>
      </c>
      <c r="AS18" s="4">
        <f t="shared" si="4"/>
        <v>0</v>
      </c>
      <c r="AT18" s="4">
        <f t="shared" si="4"/>
        <v>0</v>
      </c>
      <c r="AU18" s="4">
        <f t="shared" si="4"/>
        <v>0</v>
      </c>
      <c r="AV18" s="4">
        <f t="shared" si="4"/>
        <v>0</v>
      </c>
      <c r="AW18" s="4">
        <f t="shared" si="4"/>
        <v>0</v>
      </c>
      <c r="AX18" s="4">
        <f t="shared" si="4"/>
        <v>0</v>
      </c>
      <c r="AY18" s="4">
        <f t="shared" si="4"/>
        <v>0</v>
      </c>
      <c r="AZ18" s="4">
        <f t="shared" si="4"/>
        <v>0</v>
      </c>
      <c r="BA18" s="95">
        <f t="shared" si="4"/>
        <v>0</v>
      </c>
      <c r="BB18" s="96"/>
      <c r="BC18" s="96"/>
    </row>
    <row r="19" spans="1:55" s="97" customFormat="1" ht="24.75" customHeight="1">
      <c r="A19" s="201">
        <f t="shared" si="2"/>
        <v>14</v>
      </c>
      <c r="B19" s="197"/>
      <c r="C19" s="213"/>
      <c r="D19" s="212" t="s">
        <v>281</v>
      </c>
      <c r="E19" s="212" t="s">
        <v>282</v>
      </c>
      <c r="F19" s="211"/>
      <c r="G19" s="212" t="s">
        <v>280</v>
      </c>
      <c r="H19" s="201" t="str">
        <f>IF(COUNTA(AK19)&gt;0,IF(COUNTA(L19:AK19)&lt;classé,"Non","Oui"),"Non")</f>
        <v>Non</v>
      </c>
      <c r="I19" s="202">
        <f>SUM(L19:AK19)-SUM(AN19:BA19)+K19</f>
        <v>35</v>
      </c>
      <c r="J19" s="203"/>
      <c r="K19" s="203">
        <f>COUNTIF(L$5:AK$5,$D19)*2</f>
        <v>0</v>
      </c>
      <c r="L19" s="204"/>
      <c r="M19" s="205"/>
      <c r="N19" s="206"/>
      <c r="O19" s="205"/>
      <c r="P19" s="206"/>
      <c r="Q19" s="207"/>
      <c r="R19" s="208"/>
      <c r="S19" s="205"/>
      <c r="T19" s="208"/>
      <c r="U19" s="207"/>
      <c r="V19" s="208"/>
      <c r="W19" s="205"/>
      <c r="X19" s="208"/>
      <c r="Y19" s="205"/>
      <c r="Z19" s="208"/>
      <c r="AA19" s="207"/>
      <c r="AB19" s="208"/>
      <c r="AC19" s="205"/>
      <c r="AD19" s="206"/>
      <c r="AE19" s="207"/>
      <c r="AF19" s="208"/>
      <c r="AG19" s="205"/>
      <c r="AH19" s="208"/>
      <c r="AI19" s="205"/>
      <c r="AJ19" s="207">
        <v>22</v>
      </c>
      <c r="AK19" s="209">
        <v>13</v>
      </c>
      <c r="AL19" s="4">
        <f>MAX(L19:AK19)</f>
        <v>22</v>
      </c>
      <c r="AM19" s="5">
        <f t="shared" si="0"/>
        <v>2</v>
      </c>
      <c r="AN19" s="94">
        <f t="shared" si="4"/>
        <v>0</v>
      </c>
      <c r="AO19" s="4">
        <f t="shared" si="4"/>
        <v>0</v>
      </c>
      <c r="AP19" s="4">
        <f t="shared" si="4"/>
        <v>0</v>
      </c>
      <c r="AQ19" s="4">
        <f t="shared" si="4"/>
        <v>0</v>
      </c>
      <c r="AR19" s="4">
        <f t="shared" si="4"/>
        <v>0</v>
      </c>
      <c r="AS19" s="4">
        <f t="shared" si="4"/>
        <v>0</v>
      </c>
      <c r="AT19" s="4">
        <f t="shared" si="4"/>
        <v>0</v>
      </c>
      <c r="AU19" s="4">
        <f t="shared" si="4"/>
        <v>0</v>
      </c>
      <c r="AV19" s="4">
        <f t="shared" si="4"/>
        <v>0</v>
      </c>
      <c r="AW19" s="4">
        <f t="shared" si="4"/>
        <v>0</v>
      </c>
      <c r="AX19" s="4">
        <f t="shared" si="4"/>
        <v>0</v>
      </c>
      <c r="AY19" s="4">
        <f t="shared" si="4"/>
        <v>0</v>
      </c>
      <c r="AZ19" s="4">
        <f t="shared" si="4"/>
        <v>0</v>
      </c>
      <c r="BA19" s="95">
        <f t="shared" si="4"/>
        <v>0</v>
      </c>
      <c r="BB19" s="96"/>
      <c r="BC19" s="96"/>
    </row>
    <row r="20" spans="1:55" s="97" customFormat="1" ht="24.75" customHeight="1">
      <c r="A20" s="201">
        <f t="shared" si="2"/>
        <v>15</v>
      </c>
      <c r="B20" s="197"/>
      <c r="C20" s="198"/>
      <c r="D20" s="210" t="s">
        <v>274</v>
      </c>
      <c r="E20" s="210" t="s">
        <v>275</v>
      </c>
      <c r="F20" s="200"/>
      <c r="G20" s="210" t="s">
        <v>38</v>
      </c>
      <c r="H20" s="201" t="str">
        <f>IF(COUNTA(AK20)&gt;0,IF(COUNTA(L20:AK20)&lt;classé,"Non","Oui"),"Non")</f>
        <v>Non</v>
      </c>
      <c r="I20" s="202">
        <f>SUM(L20:AK20)-SUM(AN20:BA20)+K20</f>
        <v>28</v>
      </c>
      <c r="J20" s="203"/>
      <c r="K20" s="203">
        <f>COUNTIF(L$5:AK$5,$D20)*2</f>
        <v>0</v>
      </c>
      <c r="L20" s="204"/>
      <c r="M20" s="205"/>
      <c r="N20" s="206"/>
      <c r="O20" s="205"/>
      <c r="P20" s="206"/>
      <c r="Q20" s="207"/>
      <c r="R20" s="208"/>
      <c r="S20" s="205"/>
      <c r="T20" s="208"/>
      <c r="U20" s="207"/>
      <c r="V20" s="208"/>
      <c r="W20" s="205"/>
      <c r="X20" s="208"/>
      <c r="Y20" s="205"/>
      <c r="Z20" s="208"/>
      <c r="AA20" s="207"/>
      <c r="AB20" s="208"/>
      <c r="AC20" s="205"/>
      <c r="AD20" s="206"/>
      <c r="AE20" s="207"/>
      <c r="AF20" s="208"/>
      <c r="AG20" s="205"/>
      <c r="AH20" s="208"/>
      <c r="AI20" s="205"/>
      <c r="AJ20" s="207">
        <v>13</v>
      </c>
      <c r="AK20" s="209">
        <v>15</v>
      </c>
      <c r="AL20" s="4">
        <f>MAX(L20:AK20)</f>
        <v>15</v>
      </c>
      <c r="AM20" s="5">
        <f t="shared" si="0"/>
        <v>2</v>
      </c>
      <c r="AN20" s="94">
        <f t="shared" si="4"/>
        <v>0</v>
      </c>
      <c r="AO20" s="4">
        <f t="shared" si="4"/>
        <v>0</v>
      </c>
      <c r="AP20" s="4">
        <f t="shared" si="4"/>
        <v>0</v>
      </c>
      <c r="AQ20" s="4">
        <f t="shared" si="4"/>
        <v>0</v>
      </c>
      <c r="AR20" s="4">
        <f t="shared" si="4"/>
        <v>0</v>
      </c>
      <c r="AS20" s="4">
        <f t="shared" si="4"/>
        <v>0</v>
      </c>
      <c r="AT20" s="4">
        <f t="shared" si="4"/>
        <v>0</v>
      </c>
      <c r="AU20" s="4">
        <f t="shared" si="4"/>
        <v>0</v>
      </c>
      <c r="AV20" s="4">
        <f t="shared" si="4"/>
        <v>0</v>
      </c>
      <c r="AW20" s="4">
        <f t="shared" si="4"/>
        <v>0</v>
      </c>
      <c r="AX20" s="4">
        <f t="shared" si="4"/>
        <v>0</v>
      </c>
      <c r="AY20" s="4">
        <f t="shared" si="4"/>
        <v>0</v>
      </c>
      <c r="AZ20" s="4">
        <f t="shared" si="4"/>
        <v>0</v>
      </c>
      <c r="BA20" s="95">
        <f t="shared" si="4"/>
        <v>0</v>
      </c>
      <c r="BB20" s="96"/>
      <c r="BC20" s="96"/>
    </row>
    <row r="21" spans="1:55" s="97" customFormat="1" ht="24.75" customHeight="1" thickBot="1">
      <c r="A21" s="201">
        <f t="shared" si="2"/>
        <v>16</v>
      </c>
      <c r="B21" s="197"/>
      <c r="C21" s="213"/>
      <c r="D21" s="210" t="s">
        <v>284</v>
      </c>
      <c r="E21" s="210" t="s">
        <v>283</v>
      </c>
      <c r="F21" s="200"/>
      <c r="G21" s="210" t="s">
        <v>267</v>
      </c>
      <c r="H21" s="201" t="str">
        <f>IF(COUNTA(AK21)&gt;0,IF(COUNTA(L21:AK21)&lt;classé,"Non","Oui"),"Non")</f>
        <v>Non</v>
      </c>
      <c r="I21" s="202">
        <f>SUM(L21:AK21)-SUM(AN21:BA21)+K21</f>
        <v>27</v>
      </c>
      <c r="J21" s="203"/>
      <c r="K21" s="203">
        <f>COUNTIF(L$5:AK$5,$D21)*2</f>
        <v>0</v>
      </c>
      <c r="L21" s="204"/>
      <c r="M21" s="205"/>
      <c r="N21" s="206"/>
      <c r="O21" s="205"/>
      <c r="P21" s="206"/>
      <c r="Q21" s="207"/>
      <c r="R21" s="208"/>
      <c r="S21" s="205"/>
      <c r="T21" s="208"/>
      <c r="U21" s="207"/>
      <c r="V21" s="208"/>
      <c r="W21" s="205"/>
      <c r="X21" s="208"/>
      <c r="Y21" s="205"/>
      <c r="Z21" s="208"/>
      <c r="AA21" s="207"/>
      <c r="AB21" s="208"/>
      <c r="AC21" s="205"/>
      <c r="AD21" s="206"/>
      <c r="AE21" s="207"/>
      <c r="AF21" s="208"/>
      <c r="AG21" s="205"/>
      <c r="AH21" s="208"/>
      <c r="AI21" s="205"/>
      <c r="AJ21" s="207">
        <v>15</v>
      </c>
      <c r="AK21" s="209">
        <v>12</v>
      </c>
      <c r="AL21" s="4">
        <f>MAX(L21:AK21)</f>
        <v>15</v>
      </c>
      <c r="AM21" s="5">
        <f t="shared" si="0"/>
        <v>2</v>
      </c>
      <c r="AN21" s="94">
        <f t="shared" si="4"/>
        <v>0</v>
      </c>
      <c r="AO21" s="4">
        <f t="shared" si="4"/>
        <v>0</v>
      </c>
      <c r="AP21" s="4">
        <f t="shared" si="4"/>
        <v>0</v>
      </c>
      <c r="AQ21" s="4">
        <f t="shared" si="4"/>
        <v>0</v>
      </c>
      <c r="AR21" s="4">
        <f t="shared" si="4"/>
        <v>0</v>
      </c>
      <c r="AS21" s="4">
        <f t="shared" si="4"/>
        <v>0</v>
      </c>
      <c r="AT21" s="4">
        <f t="shared" si="4"/>
        <v>0</v>
      </c>
      <c r="AU21" s="4">
        <f t="shared" si="4"/>
        <v>0</v>
      </c>
      <c r="AV21" s="4">
        <f t="shared" si="4"/>
        <v>0</v>
      </c>
      <c r="AW21" s="4">
        <f t="shared" si="4"/>
        <v>0</v>
      </c>
      <c r="AX21" s="4">
        <f t="shared" si="4"/>
        <v>0</v>
      </c>
      <c r="AY21" s="4">
        <f t="shared" si="4"/>
        <v>0</v>
      </c>
      <c r="AZ21" s="4">
        <f t="shared" si="4"/>
        <v>0</v>
      </c>
      <c r="BA21" s="95">
        <f t="shared" si="4"/>
        <v>0</v>
      </c>
      <c r="BB21" s="96"/>
      <c r="BC21" s="96"/>
    </row>
    <row r="22" spans="1:55" s="97" customFormat="1" ht="24.75" customHeight="1" hidden="1">
      <c r="A22" s="39">
        <f t="shared" si="2"/>
        <v>17</v>
      </c>
      <c r="B22" s="51"/>
      <c r="C22" s="56"/>
      <c r="D22" s="57"/>
      <c r="E22" s="57"/>
      <c r="F22" s="58"/>
      <c r="G22" s="57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5">
        <f>COUNTIF(L$5:AK$5,$D22)*2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4"/>
        <v>0</v>
      </c>
      <c r="AO22" s="4">
        <f t="shared" si="4"/>
        <v>0</v>
      </c>
      <c r="AP22" s="4">
        <f t="shared" si="4"/>
        <v>0</v>
      </c>
      <c r="AQ22" s="4">
        <f t="shared" si="4"/>
        <v>0</v>
      </c>
      <c r="AR22" s="4">
        <f t="shared" si="4"/>
        <v>0</v>
      </c>
      <c r="AS22" s="4">
        <f t="shared" si="4"/>
        <v>0</v>
      </c>
      <c r="AT22" s="4">
        <f t="shared" si="4"/>
        <v>0</v>
      </c>
      <c r="AU22" s="4">
        <f t="shared" si="4"/>
        <v>0</v>
      </c>
      <c r="AV22" s="4">
        <f t="shared" si="4"/>
        <v>0</v>
      </c>
      <c r="AW22" s="4">
        <f t="shared" si="4"/>
        <v>0</v>
      </c>
      <c r="AX22" s="4">
        <f t="shared" si="4"/>
        <v>0</v>
      </c>
      <c r="AY22" s="4">
        <f t="shared" si="4"/>
        <v>0</v>
      </c>
      <c r="AZ22" s="4">
        <f t="shared" si="4"/>
        <v>0</v>
      </c>
      <c r="BA22" s="95">
        <f t="shared" si="4"/>
        <v>0</v>
      </c>
      <c r="BB22" s="96"/>
      <c r="BC22" s="96"/>
    </row>
    <row r="23" spans="1:55" s="97" customFormat="1" ht="24.75" customHeight="1" hidden="1">
      <c r="A23" s="39">
        <f t="shared" si="2"/>
        <v>18</v>
      </c>
      <c r="B23" s="51"/>
      <c r="C23" s="56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5">
        <f>COUNTIF(L$5:AK$5,$D23)*2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4"/>
        <v>0</v>
      </c>
      <c r="AO23" s="4">
        <f t="shared" si="4"/>
        <v>0</v>
      </c>
      <c r="AP23" s="4">
        <f t="shared" si="4"/>
        <v>0</v>
      </c>
      <c r="AQ23" s="4">
        <f t="shared" si="4"/>
        <v>0</v>
      </c>
      <c r="AR23" s="4">
        <f t="shared" si="4"/>
        <v>0</v>
      </c>
      <c r="AS23" s="4">
        <f t="shared" si="4"/>
        <v>0</v>
      </c>
      <c r="AT23" s="4">
        <f t="shared" si="4"/>
        <v>0</v>
      </c>
      <c r="AU23" s="4">
        <f t="shared" si="4"/>
        <v>0</v>
      </c>
      <c r="AV23" s="4">
        <f t="shared" si="4"/>
        <v>0</v>
      </c>
      <c r="AW23" s="4">
        <f t="shared" si="4"/>
        <v>0</v>
      </c>
      <c r="AX23" s="4">
        <f t="shared" si="4"/>
        <v>0</v>
      </c>
      <c r="AY23" s="4">
        <f t="shared" si="4"/>
        <v>0</v>
      </c>
      <c r="AZ23" s="4">
        <f t="shared" si="4"/>
        <v>0</v>
      </c>
      <c r="BA23" s="95">
        <f t="shared" si="4"/>
        <v>0</v>
      </c>
      <c r="BB23" s="96"/>
      <c r="BC23" s="96"/>
    </row>
    <row r="24" spans="1:55" s="97" customFormat="1" ht="24.75" customHeight="1" hidden="1">
      <c r="A24" s="39">
        <f t="shared" si="2"/>
        <v>19</v>
      </c>
      <c r="B24" s="51"/>
      <c r="C24" s="56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5">
        <f>COUNTIF(L$5:AK$5,$D24)*2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4"/>
        <v>0</v>
      </c>
      <c r="AO24" s="4">
        <f t="shared" si="4"/>
        <v>0</v>
      </c>
      <c r="AP24" s="4">
        <f t="shared" si="4"/>
        <v>0</v>
      </c>
      <c r="AQ24" s="4">
        <f t="shared" si="4"/>
        <v>0</v>
      </c>
      <c r="AR24" s="4">
        <f t="shared" si="4"/>
        <v>0</v>
      </c>
      <c r="AS24" s="4">
        <f t="shared" si="4"/>
        <v>0</v>
      </c>
      <c r="AT24" s="4">
        <f t="shared" si="4"/>
        <v>0</v>
      </c>
      <c r="AU24" s="4">
        <f t="shared" si="4"/>
        <v>0</v>
      </c>
      <c r="AV24" s="4">
        <f t="shared" si="4"/>
        <v>0</v>
      </c>
      <c r="AW24" s="4">
        <f t="shared" si="4"/>
        <v>0</v>
      </c>
      <c r="AX24" s="4">
        <f t="shared" si="4"/>
        <v>0</v>
      </c>
      <c r="AY24" s="4">
        <f t="shared" si="4"/>
        <v>0</v>
      </c>
      <c r="AZ24" s="4">
        <f t="shared" si="4"/>
        <v>0</v>
      </c>
      <c r="BA24" s="95">
        <f t="shared" si="4"/>
        <v>0</v>
      </c>
      <c r="BB24" s="96"/>
      <c r="BC24" s="96"/>
    </row>
    <row r="25" spans="1:55" s="97" customFormat="1" ht="24.75" customHeight="1" hidden="1">
      <c r="A25" s="39">
        <f t="shared" si="2"/>
        <v>20</v>
      </c>
      <c r="B25" s="51"/>
      <c r="C25" s="56"/>
      <c r="D25" s="57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5">
        <f>COUNTIF(L$5:AK$5,$D25)*2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5" ref="AM25:AM34">COUNTA(L25:AK25)</f>
        <v>0</v>
      </c>
      <c r="AN25" s="94">
        <f t="shared" si="4"/>
        <v>0</v>
      </c>
      <c r="AO25" s="4">
        <f t="shared" si="4"/>
        <v>0</v>
      </c>
      <c r="AP25" s="4">
        <f t="shared" si="4"/>
        <v>0</v>
      </c>
      <c r="AQ25" s="4">
        <f t="shared" si="4"/>
        <v>0</v>
      </c>
      <c r="AR25" s="4">
        <f t="shared" si="4"/>
        <v>0</v>
      </c>
      <c r="AS25" s="4">
        <f t="shared" si="4"/>
        <v>0</v>
      </c>
      <c r="AT25" s="4">
        <f t="shared" si="4"/>
        <v>0</v>
      </c>
      <c r="AU25" s="4">
        <f t="shared" si="4"/>
        <v>0</v>
      </c>
      <c r="AV25" s="4">
        <f t="shared" si="4"/>
        <v>0</v>
      </c>
      <c r="AW25" s="4">
        <f t="shared" si="4"/>
        <v>0</v>
      </c>
      <c r="AX25" s="4">
        <f t="shared" si="4"/>
        <v>0</v>
      </c>
      <c r="AY25" s="4">
        <f t="shared" si="4"/>
        <v>0</v>
      </c>
      <c r="AZ25" s="4">
        <f t="shared" si="4"/>
        <v>0</v>
      </c>
      <c r="BA25" s="95">
        <f t="shared" si="4"/>
        <v>0</v>
      </c>
      <c r="BB25" s="96"/>
      <c r="BC25" s="96"/>
    </row>
    <row r="26" spans="1:55" s="97" customFormat="1" ht="24.75" customHeight="1" hidden="1">
      <c r="A26" s="39">
        <f t="shared" si="2"/>
        <v>21</v>
      </c>
      <c r="B26" s="51"/>
      <c r="C26" s="56"/>
      <c r="D26" s="57"/>
      <c r="E26" s="57"/>
      <c r="F26" s="58"/>
      <c r="G26" s="57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5">
        <f>COUNTIF(L$5:AK$5,$D26)*2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5"/>
        <v>0</v>
      </c>
      <c r="AN26" s="94">
        <f t="shared" si="4"/>
        <v>0</v>
      </c>
      <c r="AO26" s="4">
        <f t="shared" si="4"/>
        <v>0</v>
      </c>
      <c r="AP26" s="4">
        <f t="shared" si="4"/>
        <v>0</v>
      </c>
      <c r="AQ26" s="4">
        <f t="shared" si="4"/>
        <v>0</v>
      </c>
      <c r="AR26" s="4">
        <f t="shared" si="4"/>
        <v>0</v>
      </c>
      <c r="AS26" s="4">
        <f t="shared" si="4"/>
        <v>0</v>
      </c>
      <c r="AT26" s="4">
        <f t="shared" si="4"/>
        <v>0</v>
      </c>
      <c r="AU26" s="4">
        <f t="shared" si="4"/>
        <v>0</v>
      </c>
      <c r="AV26" s="4">
        <f t="shared" si="4"/>
        <v>0</v>
      </c>
      <c r="AW26" s="4">
        <f t="shared" si="4"/>
        <v>0</v>
      </c>
      <c r="AX26" s="4">
        <f t="shared" si="4"/>
        <v>0</v>
      </c>
      <c r="AY26" s="4">
        <f t="shared" si="4"/>
        <v>0</v>
      </c>
      <c r="AZ26" s="4">
        <f t="shared" si="4"/>
        <v>0</v>
      </c>
      <c r="BA26" s="95">
        <f t="shared" si="4"/>
        <v>0</v>
      </c>
      <c r="BB26" s="96"/>
      <c r="BC26" s="96"/>
    </row>
    <row r="27" spans="1:55" s="97" customFormat="1" ht="24.75" customHeight="1" hidden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5">
        <f>COUNTIF(L$5:AK$5,$D27)*2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5"/>
        <v>0</v>
      </c>
      <c r="AN27" s="94">
        <f t="shared" si="4"/>
        <v>0</v>
      </c>
      <c r="AO27" s="4">
        <f t="shared" si="4"/>
        <v>0</v>
      </c>
      <c r="AP27" s="4">
        <f t="shared" si="4"/>
        <v>0</v>
      </c>
      <c r="AQ27" s="4">
        <f t="shared" si="4"/>
        <v>0</v>
      </c>
      <c r="AR27" s="4">
        <f t="shared" si="4"/>
        <v>0</v>
      </c>
      <c r="AS27" s="4">
        <f t="shared" si="4"/>
        <v>0</v>
      </c>
      <c r="AT27" s="4">
        <f t="shared" si="4"/>
        <v>0</v>
      </c>
      <c r="AU27" s="4">
        <f t="shared" si="4"/>
        <v>0</v>
      </c>
      <c r="AV27" s="4">
        <f t="shared" si="4"/>
        <v>0</v>
      </c>
      <c r="AW27" s="4">
        <f t="shared" si="4"/>
        <v>0</v>
      </c>
      <c r="AX27" s="4">
        <f t="shared" si="4"/>
        <v>0</v>
      </c>
      <c r="AY27" s="4">
        <f t="shared" si="4"/>
        <v>0</v>
      </c>
      <c r="AZ27" s="4">
        <f t="shared" si="4"/>
        <v>0</v>
      </c>
      <c r="BA27" s="95">
        <f t="shared" si="4"/>
        <v>0</v>
      </c>
      <c r="BB27" s="96"/>
      <c r="BC27" s="96"/>
    </row>
    <row r="28" spans="1:55" s="97" customFormat="1" ht="24.75" customHeight="1" hidden="1">
      <c r="A28" s="39">
        <f t="shared" si="2"/>
        <v>23</v>
      </c>
      <c r="B28" s="51"/>
      <c r="C28" s="56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5">
        <f>COUNTIF(L$5:AK$5,$D28)*2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5"/>
        <v>0</v>
      </c>
      <c r="AN28" s="94">
        <f t="shared" si="4"/>
        <v>0</v>
      </c>
      <c r="AO28" s="4">
        <f t="shared" si="4"/>
        <v>0</v>
      </c>
      <c r="AP28" s="4">
        <f t="shared" si="4"/>
        <v>0</v>
      </c>
      <c r="AQ28" s="4">
        <f t="shared" si="4"/>
        <v>0</v>
      </c>
      <c r="AR28" s="4">
        <f t="shared" si="4"/>
        <v>0</v>
      </c>
      <c r="AS28" s="4">
        <f t="shared" si="4"/>
        <v>0</v>
      </c>
      <c r="AT28" s="4">
        <f t="shared" si="4"/>
        <v>0</v>
      </c>
      <c r="AU28" s="4">
        <f t="shared" si="4"/>
        <v>0</v>
      </c>
      <c r="AV28" s="4">
        <f t="shared" si="4"/>
        <v>0</v>
      </c>
      <c r="AW28" s="4">
        <f t="shared" si="4"/>
        <v>0</v>
      </c>
      <c r="AX28" s="4">
        <f t="shared" si="4"/>
        <v>0</v>
      </c>
      <c r="AY28" s="4">
        <f t="shared" si="4"/>
        <v>0</v>
      </c>
      <c r="AZ28" s="4">
        <f t="shared" si="4"/>
        <v>0</v>
      </c>
      <c r="BA28" s="95">
        <f t="shared" si="4"/>
        <v>0</v>
      </c>
      <c r="BB28" s="96"/>
      <c r="BC28" s="96"/>
    </row>
    <row r="29" spans="1:55" s="97" customFormat="1" ht="24.75" customHeight="1" hidden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5">
        <f>COUNTIF(L$5:AK$5,$D29)*2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5"/>
        <v>0</v>
      </c>
      <c r="AN29" s="94">
        <f t="shared" si="4"/>
        <v>0</v>
      </c>
      <c r="AO29" s="4">
        <f t="shared" si="4"/>
        <v>0</v>
      </c>
      <c r="AP29" s="4">
        <f t="shared" si="4"/>
        <v>0</v>
      </c>
      <c r="AQ29" s="4">
        <f t="shared" si="4"/>
        <v>0</v>
      </c>
      <c r="AR29" s="4">
        <f t="shared" si="4"/>
        <v>0</v>
      </c>
      <c r="AS29" s="4">
        <f t="shared" si="4"/>
        <v>0</v>
      </c>
      <c r="AT29" s="4">
        <f t="shared" si="4"/>
        <v>0</v>
      </c>
      <c r="AU29" s="4">
        <f t="shared" si="4"/>
        <v>0</v>
      </c>
      <c r="AV29" s="4">
        <f t="shared" si="4"/>
        <v>0</v>
      </c>
      <c r="AW29" s="4">
        <f t="shared" si="4"/>
        <v>0</v>
      </c>
      <c r="AX29" s="4">
        <f t="shared" si="4"/>
        <v>0</v>
      </c>
      <c r="AY29" s="4">
        <f t="shared" si="4"/>
        <v>0</v>
      </c>
      <c r="AZ29" s="4">
        <f t="shared" si="4"/>
        <v>0</v>
      </c>
      <c r="BA29" s="95">
        <f t="shared" si="4"/>
        <v>0</v>
      </c>
      <c r="BB29" s="96"/>
      <c r="BC29" s="96"/>
    </row>
    <row r="30" spans="1:55" s="97" customFormat="1" ht="24.75" customHeight="1" hidden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5">
        <f>COUNTIF(L$5:AK$5,$D30)*2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5"/>
        <v>0</v>
      </c>
      <c r="AN30" s="94">
        <f t="shared" si="4"/>
        <v>0</v>
      </c>
      <c r="AO30" s="4">
        <f t="shared" si="4"/>
        <v>0</v>
      </c>
      <c r="AP30" s="4">
        <f t="shared" si="4"/>
        <v>0</v>
      </c>
      <c r="AQ30" s="4">
        <f t="shared" si="4"/>
        <v>0</v>
      </c>
      <c r="AR30" s="4">
        <f t="shared" si="4"/>
        <v>0</v>
      </c>
      <c r="AS30" s="4">
        <f t="shared" si="4"/>
        <v>0</v>
      </c>
      <c r="AT30" s="4">
        <f t="shared" si="4"/>
        <v>0</v>
      </c>
      <c r="AU30" s="4">
        <f t="shared" si="4"/>
        <v>0</v>
      </c>
      <c r="AV30" s="4">
        <f t="shared" si="4"/>
        <v>0</v>
      </c>
      <c r="AW30" s="4">
        <f t="shared" si="4"/>
        <v>0</v>
      </c>
      <c r="AX30" s="4">
        <f t="shared" si="4"/>
        <v>0</v>
      </c>
      <c r="AY30" s="4">
        <f t="shared" si="4"/>
        <v>0</v>
      </c>
      <c r="AZ30" s="4">
        <f t="shared" si="4"/>
        <v>0</v>
      </c>
      <c r="BA30" s="95">
        <f t="shared" si="4"/>
        <v>0</v>
      </c>
      <c r="BB30" s="96"/>
      <c r="BC30" s="96"/>
    </row>
    <row r="31" spans="1:55" s="97" customFormat="1" ht="24.75" customHeight="1" hidden="1">
      <c r="A31" s="39">
        <f t="shared" si="2"/>
        <v>26</v>
      </c>
      <c r="B31" s="51"/>
      <c r="C31" s="56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5">
        <f>COUNTIF(L$5:AK$5,$D31)*2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5"/>
        <v>0</v>
      </c>
      <c r="AN31" s="94">
        <f t="shared" si="4"/>
        <v>0</v>
      </c>
      <c r="AO31" s="4">
        <f t="shared" si="4"/>
        <v>0</v>
      </c>
      <c r="AP31" s="4">
        <f t="shared" si="4"/>
        <v>0</v>
      </c>
      <c r="AQ31" s="4">
        <f t="shared" si="4"/>
        <v>0</v>
      </c>
      <c r="AR31" s="4">
        <f t="shared" si="4"/>
        <v>0</v>
      </c>
      <c r="AS31" s="4">
        <f t="shared" si="4"/>
        <v>0</v>
      </c>
      <c r="AT31" s="4">
        <f t="shared" si="4"/>
        <v>0</v>
      </c>
      <c r="AU31" s="4">
        <f t="shared" si="4"/>
        <v>0</v>
      </c>
      <c r="AV31" s="4">
        <f t="shared" si="4"/>
        <v>0</v>
      </c>
      <c r="AW31" s="4">
        <f t="shared" si="4"/>
        <v>0</v>
      </c>
      <c r="AX31" s="4">
        <f t="shared" si="4"/>
        <v>0</v>
      </c>
      <c r="AY31" s="4">
        <f t="shared" si="4"/>
        <v>0</v>
      </c>
      <c r="AZ31" s="4">
        <f t="shared" si="4"/>
        <v>0</v>
      </c>
      <c r="BA31" s="95">
        <f t="shared" si="4"/>
        <v>0</v>
      </c>
      <c r="BB31" s="96"/>
      <c r="BC31" s="96"/>
    </row>
    <row r="32" spans="1:55" s="97" customFormat="1" ht="24.75" customHeight="1" hidden="1">
      <c r="A32" s="39">
        <f t="shared" si="2"/>
        <v>27</v>
      </c>
      <c r="B32" s="51"/>
      <c r="C32" s="56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5">
        <f>COUNTIF(L$5:AK$5,$D32)*2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5"/>
        <v>0</v>
      </c>
      <c r="AN32" s="94">
        <f t="shared" si="4"/>
        <v>0</v>
      </c>
      <c r="AO32" s="4">
        <f t="shared" si="4"/>
        <v>0</v>
      </c>
      <c r="AP32" s="4">
        <f t="shared" si="4"/>
        <v>0</v>
      </c>
      <c r="AQ32" s="4">
        <f t="shared" si="4"/>
        <v>0</v>
      </c>
      <c r="AR32" s="4">
        <f t="shared" si="4"/>
        <v>0</v>
      </c>
      <c r="AS32" s="4">
        <f t="shared" si="4"/>
        <v>0</v>
      </c>
      <c r="AT32" s="4">
        <f t="shared" si="4"/>
        <v>0</v>
      </c>
      <c r="AU32" s="4">
        <f t="shared" si="4"/>
        <v>0</v>
      </c>
      <c r="AV32" s="4">
        <f t="shared" si="4"/>
        <v>0</v>
      </c>
      <c r="AW32" s="4">
        <f t="shared" si="4"/>
        <v>0</v>
      </c>
      <c r="AX32" s="4">
        <f t="shared" si="4"/>
        <v>0</v>
      </c>
      <c r="AY32" s="4">
        <f t="shared" si="4"/>
        <v>0</v>
      </c>
      <c r="AZ32" s="4">
        <f t="shared" si="4"/>
        <v>0</v>
      </c>
      <c r="BA32" s="95">
        <f t="shared" si="4"/>
        <v>0</v>
      </c>
      <c r="BB32" s="96"/>
      <c r="BC32" s="96"/>
    </row>
    <row r="33" spans="1:55" s="97" customFormat="1" ht="24.75" customHeight="1" hidden="1">
      <c r="A33" s="39">
        <f t="shared" si="2"/>
        <v>28</v>
      </c>
      <c r="B33" s="51"/>
      <c r="C33" s="56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5">
        <f>COUNTIF(L$5:AK$5,$D33)*2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5"/>
        <v>0</v>
      </c>
      <c r="AN33" s="94">
        <f t="shared" si="4"/>
        <v>0</v>
      </c>
      <c r="AO33" s="4">
        <f t="shared" si="4"/>
        <v>0</v>
      </c>
      <c r="AP33" s="4">
        <f t="shared" si="4"/>
        <v>0</v>
      </c>
      <c r="AQ33" s="4">
        <f aca="true" t="shared" si="6" ref="AQ33:BA33">IF($AM33&gt;Nbcourse+AQ$3-1-$J33,LARGE($L33:$AK33,Nbcourse+AQ$3-$J33),0)</f>
        <v>0</v>
      </c>
      <c r="AR33" s="4">
        <f t="shared" si="6"/>
        <v>0</v>
      </c>
      <c r="AS33" s="4">
        <f t="shared" si="6"/>
        <v>0</v>
      </c>
      <c r="AT33" s="4">
        <f t="shared" si="6"/>
        <v>0</v>
      </c>
      <c r="AU33" s="4">
        <f t="shared" si="6"/>
        <v>0</v>
      </c>
      <c r="AV33" s="4">
        <f t="shared" si="6"/>
        <v>0</v>
      </c>
      <c r="AW33" s="4">
        <f t="shared" si="6"/>
        <v>0</v>
      </c>
      <c r="AX33" s="4">
        <f t="shared" si="6"/>
        <v>0</v>
      </c>
      <c r="AY33" s="4">
        <f t="shared" si="6"/>
        <v>0</v>
      </c>
      <c r="AZ33" s="4">
        <f t="shared" si="6"/>
        <v>0</v>
      </c>
      <c r="BA33" s="95">
        <f t="shared" si="6"/>
        <v>0</v>
      </c>
      <c r="BB33" s="96"/>
      <c r="BC33" s="96"/>
    </row>
    <row r="34" spans="1:55" s="97" customFormat="1" ht="24.75" customHeight="1" hidden="1">
      <c r="A34" s="39">
        <f t="shared" si="2"/>
        <v>29</v>
      </c>
      <c r="B34" s="51"/>
      <c r="C34" s="56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5">
        <f>COUNTIF(L$5:AK$5,$D34)*2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5"/>
        <v>0</v>
      </c>
      <c r="AN34" s="94">
        <f aca="true" t="shared" si="7" ref="AN34:BA34">IF($AM34&gt;Nbcourse+AN$3-1-$J34,LARGE($L34:$AK34,Nbcourse+AN$3-$J34),0)</f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  <c r="BC34" s="96"/>
    </row>
    <row r="35" spans="1:55" s="97" customFormat="1" ht="24.75" customHeight="1" hidden="1" thickBot="1">
      <c r="A35" s="39">
        <f t="shared" si="2"/>
        <v>30</v>
      </c>
      <c r="B35" s="51"/>
      <c r="C35" s="56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5">
        <f>COUNTIF(L$5:AK$5,$D35)*4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0"/>
        <v>0</v>
      </c>
      <c r="AN35" s="94">
        <f t="shared" si="4"/>
        <v>0</v>
      </c>
      <c r="AO35" s="4">
        <f t="shared" si="4"/>
        <v>0</v>
      </c>
      <c r="AP35" s="4">
        <f t="shared" si="4"/>
        <v>0</v>
      </c>
      <c r="AQ35" s="4">
        <f t="shared" si="4"/>
        <v>0</v>
      </c>
      <c r="AR35" s="4">
        <f t="shared" si="4"/>
        <v>0</v>
      </c>
      <c r="AS35" s="4">
        <f t="shared" si="4"/>
        <v>0</v>
      </c>
      <c r="AT35" s="4">
        <f t="shared" si="4"/>
        <v>0</v>
      </c>
      <c r="AU35" s="4">
        <f t="shared" si="4"/>
        <v>0</v>
      </c>
      <c r="AV35" s="4">
        <f t="shared" si="4"/>
        <v>0</v>
      </c>
      <c r="AW35" s="4">
        <f t="shared" si="4"/>
        <v>0</v>
      </c>
      <c r="AX35" s="4">
        <f t="shared" si="4"/>
        <v>0</v>
      </c>
      <c r="AY35" s="4">
        <f t="shared" si="4"/>
        <v>0</v>
      </c>
      <c r="AZ35" s="4">
        <f t="shared" si="4"/>
        <v>0</v>
      </c>
      <c r="BA35" s="95">
        <f t="shared" si="4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2</v>
      </c>
      <c r="M36" s="88">
        <f>COUNT(M$6:M35)</f>
        <v>2</v>
      </c>
      <c r="N36" s="89">
        <f>COUNT(N$6:N35)</f>
        <v>9</v>
      </c>
      <c r="O36" s="88">
        <f>COUNT(O$6:O35)</f>
        <v>9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14</v>
      </c>
      <c r="AK36" s="92">
        <f>COUNT(AK$6:AK35)</f>
        <v>14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7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C44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A16" sqref="A1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33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4" t="s">
        <v>55</v>
      </c>
      <c r="M5" s="133"/>
      <c r="N5" s="134" t="s">
        <v>57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 t="s">
        <v>230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8" t="s">
        <v>52</v>
      </c>
      <c r="E6" s="8" t="s">
        <v>53</v>
      </c>
      <c r="F6" s="58"/>
      <c r="G6" s="150" t="s">
        <v>54</v>
      </c>
      <c r="H6" s="39" t="str">
        <f>IF(COUNTA(AK6)&gt;0,IF(COUNTA(L6:AK6)&lt;classé,"Non","Oui"),"Non")</f>
        <v>Oui</v>
      </c>
      <c r="I6" s="115">
        <f>SUM(L6:AK6)-SUM(AN6:BA6)+K6</f>
        <v>182.1</v>
      </c>
      <c r="J6" s="116"/>
      <c r="K6" s="148">
        <f>COUNTIF(L$5:AK$5,$D6)*2</f>
        <v>0</v>
      </c>
      <c r="L6" s="118">
        <v>50</v>
      </c>
      <c r="M6" s="119">
        <v>50</v>
      </c>
      <c r="N6" s="120"/>
      <c r="O6" s="119"/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50.1</v>
      </c>
      <c r="AK6" s="123">
        <v>32</v>
      </c>
      <c r="AL6" s="4">
        <f>MAX(L6:AK6)</f>
        <v>50.1</v>
      </c>
      <c r="AM6" s="5">
        <f aca="true" t="shared" si="0" ref="AM6:AM24">COUNTA(L6:AK6)</f>
        <v>4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 t="s">
        <v>296</v>
      </c>
      <c r="BC6" s="96">
        <v>46.067</v>
      </c>
    </row>
    <row r="7" spans="1:55" s="97" customFormat="1" ht="24.75" customHeight="1">
      <c r="A7" s="39">
        <f aca="true" t="shared" si="2" ref="A7:A38">A6+1</f>
        <v>2</v>
      </c>
      <c r="B7" s="51"/>
      <c r="C7" s="52"/>
      <c r="D7" s="150" t="s">
        <v>57</v>
      </c>
      <c r="E7" s="57" t="s">
        <v>58</v>
      </c>
      <c r="F7" s="58"/>
      <c r="G7" s="150" t="s">
        <v>59</v>
      </c>
      <c r="H7" s="39" t="str">
        <f>IF(COUNTA(AK7)&gt;0,IF(COUNTA(L7:AK7)&lt;classé,"Non","Oui"),"Non")</f>
        <v>Oui</v>
      </c>
      <c r="I7" s="14">
        <f>SUM(L7:AK7)-SUM(AN7:BA7)+K7</f>
        <v>182</v>
      </c>
      <c r="J7" s="117"/>
      <c r="K7" s="145">
        <f>COUNTIF(L$5:AK$5,$D7)*2</f>
        <v>2</v>
      </c>
      <c r="L7" s="15">
        <v>32</v>
      </c>
      <c r="M7" s="16">
        <v>32</v>
      </c>
      <c r="N7" s="54">
        <v>50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26</v>
      </c>
      <c r="AK7" s="82">
        <v>22</v>
      </c>
      <c r="AL7" s="4">
        <f>MAX(L7:AK7)</f>
        <v>50</v>
      </c>
      <c r="AM7" s="5">
        <f t="shared" si="0"/>
        <v>6</v>
      </c>
      <c r="AN7" s="94">
        <f t="shared" si="1"/>
        <v>22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96"/>
    </row>
    <row r="8" spans="1:55" s="97" customFormat="1" ht="24.75" customHeight="1">
      <c r="A8" s="39">
        <f t="shared" si="2"/>
        <v>3</v>
      </c>
      <c r="B8" s="51"/>
      <c r="C8" s="52"/>
      <c r="D8" s="150" t="s">
        <v>64</v>
      </c>
      <c r="E8" s="57" t="s">
        <v>68</v>
      </c>
      <c r="F8" s="58"/>
      <c r="G8" s="150" t="s">
        <v>38</v>
      </c>
      <c r="H8" s="39" t="str">
        <f>IF(COUNTA(AK8)&gt;0,IF(COUNTA(L8:AK8)&lt;classé,"Non","Oui"),"Non")</f>
        <v>Oui</v>
      </c>
      <c r="I8" s="14">
        <f>SUM(L8:AK8)-SUM(AN8:BA8)+K8</f>
        <v>147</v>
      </c>
      <c r="J8" s="117"/>
      <c r="K8" s="145">
        <f>COUNTIF(L$5:AK$5,$D8)*2</f>
        <v>0</v>
      </c>
      <c r="L8" s="15">
        <v>18</v>
      </c>
      <c r="M8" s="16">
        <v>19</v>
      </c>
      <c r="N8" s="54">
        <v>40</v>
      </c>
      <c r="O8" s="16">
        <v>50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15</v>
      </c>
      <c r="AK8" s="82">
        <v>20</v>
      </c>
      <c r="AL8" s="4">
        <f>MAX(L8:AK8)</f>
        <v>50</v>
      </c>
      <c r="AM8" s="5">
        <f t="shared" si="0"/>
        <v>6</v>
      </c>
      <c r="AN8" s="94">
        <f t="shared" si="1"/>
        <v>15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  <c r="BC8" s="96"/>
    </row>
    <row r="9" spans="1:55" s="97" customFormat="1" ht="24.75" customHeight="1">
      <c r="A9" s="39">
        <f t="shared" si="2"/>
        <v>4</v>
      </c>
      <c r="B9" s="51"/>
      <c r="C9" s="52"/>
      <c r="D9" s="57" t="s">
        <v>64</v>
      </c>
      <c r="E9" s="8" t="s">
        <v>65</v>
      </c>
      <c r="F9" s="53"/>
      <c r="G9" s="8" t="s">
        <v>38</v>
      </c>
      <c r="H9" s="39" t="str">
        <f>IF(COUNTA(AK9)&gt;0,IF(COUNTA(L9:AK9)&lt;classé,"Non","Oui"),"Non")</f>
        <v>Oui</v>
      </c>
      <c r="I9" s="14">
        <f>SUM(L9:AK9)-SUM(AN9:BA9)+K9</f>
        <v>122</v>
      </c>
      <c r="J9" s="117"/>
      <c r="K9" s="145">
        <f>COUNTIF(L$5:AK$5,$D9)*2</f>
        <v>0</v>
      </c>
      <c r="L9" s="15">
        <v>20</v>
      </c>
      <c r="M9" s="16">
        <v>20</v>
      </c>
      <c r="N9" s="54">
        <v>32</v>
      </c>
      <c r="O9" s="16">
        <v>32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18</v>
      </c>
      <c r="AK9" s="82">
        <v>18</v>
      </c>
      <c r="AL9" s="4">
        <f>MAX(L9:AK9)</f>
        <v>32</v>
      </c>
      <c r="AM9" s="5">
        <f t="shared" si="0"/>
        <v>6</v>
      </c>
      <c r="AN9" s="94">
        <f t="shared" si="1"/>
        <v>18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  <c r="BC9" s="96"/>
    </row>
    <row r="10" spans="1:55" s="97" customFormat="1" ht="24.75" customHeight="1">
      <c r="A10" s="39">
        <f t="shared" si="2"/>
        <v>5</v>
      </c>
      <c r="B10" s="51"/>
      <c r="C10" s="56"/>
      <c r="D10" s="57" t="s">
        <v>55</v>
      </c>
      <c r="E10" s="57" t="s">
        <v>56</v>
      </c>
      <c r="F10" s="58"/>
      <c r="G10" s="8" t="s">
        <v>54</v>
      </c>
      <c r="H10" s="39" t="str">
        <f>IF(COUNTA(AK10)&gt;0,IF(COUNTA(L10:AK10)&lt;classé,"Non","Oui"),"Non")</f>
        <v>Oui</v>
      </c>
      <c r="I10" s="14">
        <f>SUM(L10:AK10)-SUM(AN10:BA10)+K10</f>
        <v>119</v>
      </c>
      <c r="J10" s="117"/>
      <c r="K10" s="145">
        <f>COUNTIF(L$5:AK$5,$D10)*2</f>
        <v>2</v>
      </c>
      <c r="L10" s="15">
        <v>40</v>
      </c>
      <c r="M10" s="16">
        <v>40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20</v>
      </c>
      <c r="AK10" s="82">
        <v>17</v>
      </c>
      <c r="AL10" s="4">
        <f>MAX(L10:AK10)</f>
        <v>40</v>
      </c>
      <c r="AM10" s="5">
        <f t="shared" si="0"/>
        <v>4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  <c r="BC10" s="96"/>
    </row>
    <row r="11" spans="1:55" s="97" customFormat="1" ht="24.75" customHeight="1">
      <c r="A11" s="39">
        <f>A10+1</f>
        <v>6</v>
      </c>
      <c r="B11" s="51"/>
      <c r="C11" s="52"/>
      <c r="D11" s="150" t="s">
        <v>60</v>
      </c>
      <c r="E11" s="57" t="s">
        <v>61</v>
      </c>
      <c r="F11" s="58"/>
      <c r="G11" s="150" t="s">
        <v>62</v>
      </c>
      <c r="H11" s="39" t="str">
        <f>IF(COUNTA(AK11)&gt;0,IF(COUNTA(L11:AK11)&lt;classé,"Non","Oui"),"Non")</f>
        <v>Oui</v>
      </c>
      <c r="I11" s="14">
        <f>SUM(L11:AK11)-SUM(AN11:BA11)+K11</f>
        <v>100</v>
      </c>
      <c r="J11" s="117"/>
      <c r="K11" s="145">
        <f>COUNTIF(L$5:AK$5,$D11)*2</f>
        <v>0</v>
      </c>
      <c r="L11" s="15">
        <v>26</v>
      </c>
      <c r="M11" s="16">
        <v>26</v>
      </c>
      <c r="N11" s="54">
        <v>20</v>
      </c>
      <c r="O11" s="16">
        <v>22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5</v>
      </c>
      <c r="AK11" s="82">
        <v>6</v>
      </c>
      <c r="AL11" s="4">
        <f>MAX(L11:AK11)</f>
        <v>26</v>
      </c>
      <c r="AM11" s="5">
        <f t="shared" si="0"/>
        <v>6</v>
      </c>
      <c r="AN11" s="94">
        <f t="shared" si="1"/>
        <v>5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  <c r="BC11" s="96"/>
    </row>
    <row r="12" spans="1:55" s="97" customFormat="1" ht="24.75" customHeight="1">
      <c r="A12" s="39">
        <f t="shared" si="2"/>
        <v>7</v>
      </c>
      <c r="B12" s="51"/>
      <c r="C12" s="52"/>
      <c r="D12" s="57" t="s">
        <v>270</v>
      </c>
      <c r="E12" s="8" t="s">
        <v>63</v>
      </c>
      <c r="F12" s="53"/>
      <c r="G12" s="8" t="s">
        <v>59</v>
      </c>
      <c r="H12" s="39" t="str">
        <f>IF(COUNTA(AK12)&gt;0,IF(COUNTA(L12:AK12)&lt;classé,"Non","Oui"),"Non")</f>
        <v>Oui</v>
      </c>
      <c r="I12" s="14">
        <f>SUM(L12:AK12)-SUM(AN12:BA12)+K12</f>
        <v>89</v>
      </c>
      <c r="J12" s="117"/>
      <c r="K12" s="145">
        <f>COUNTIF(L$5:AK$5,$D12)*2</f>
        <v>0</v>
      </c>
      <c r="L12" s="15">
        <v>22</v>
      </c>
      <c r="M12" s="16">
        <v>22</v>
      </c>
      <c r="N12" s="54">
        <v>18</v>
      </c>
      <c r="O12" s="16">
        <v>19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8</v>
      </c>
      <c r="AK12" s="82">
        <v>5</v>
      </c>
      <c r="AL12" s="4">
        <f>MAX(L12:AK12)</f>
        <v>22</v>
      </c>
      <c r="AM12" s="5">
        <f t="shared" si="0"/>
        <v>6</v>
      </c>
      <c r="AN12" s="94">
        <f t="shared" si="1"/>
        <v>5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  <c r="BC12" s="96"/>
    </row>
    <row r="13" spans="1:55" s="97" customFormat="1" ht="24.75" customHeight="1">
      <c r="A13" s="39">
        <f t="shared" si="2"/>
        <v>8</v>
      </c>
      <c r="B13" s="51"/>
      <c r="C13" s="52"/>
      <c r="D13" s="150" t="s">
        <v>122</v>
      </c>
      <c r="E13" s="150" t="s">
        <v>160</v>
      </c>
      <c r="F13" s="58"/>
      <c r="G13" s="150" t="s">
        <v>120</v>
      </c>
      <c r="H13" s="39" t="str">
        <f>IF(COUNTA(AK13)&gt;0,IF(COUNTA(L13:AK13)&lt;classé,"Non","Oui"),"Non")</f>
        <v>Oui</v>
      </c>
      <c r="I13" s="14">
        <f>SUM(L13:AK13)-SUM(AN13:BA13)+K13</f>
        <v>74</v>
      </c>
      <c r="J13" s="117"/>
      <c r="K13" s="145">
        <f>COUNTIF(L$5:AK$5,$D13)*2</f>
        <v>0</v>
      </c>
      <c r="L13" s="15"/>
      <c r="M13" s="16"/>
      <c r="N13" s="54">
        <v>26</v>
      </c>
      <c r="O13" s="16">
        <v>26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11</v>
      </c>
      <c r="AK13" s="82">
        <v>11</v>
      </c>
      <c r="AL13" s="4">
        <f>MAX(L13:AK13)</f>
        <v>26</v>
      </c>
      <c r="AM13" s="5">
        <f t="shared" si="0"/>
        <v>4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  <c r="BC13" s="96"/>
    </row>
    <row r="14" spans="1:55" s="97" customFormat="1" ht="24.75" customHeight="1">
      <c r="A14" s="39">
        <f t="shared" si="2"/>
        <v>9</v>
      </c>
      <c r="B14" s="51"/>
      <c r="C14" s="52"/>
      <c r="D14" s="57" t="s">
        <v>69</v>
      </c>
      <c r="E14" s="57" t="s">
        <v>70</v>
      </c>
      <c r="F14" s="58"/>
      <c r="G14" s="150" t="s">
        <v>38</v>
      </c>
      <c r="H14" s="39" t="str">
        <f>IF(COUNTA(AK14)&gt;0,IF(COUNTA(L14:AK14)&lt;classé,"Non","Oui"),"Non")</f>
        <v>Oui</v>
      </c>
      <c r="I14" s="14">
        <f>SUM(L14:AK14)-SUM(AN14:BA14)+K14</f>
        <v>70</v>
      </c>
      <c r="J14" s="117"/>
      <c r="K14" s="145">
        <f>COUNTIF(L$5:AK$5,$D14)*2</f>
        <v>0</v>
      </c>
      <c r="L14" s="15">
        <v>17</v>
      </c>
      <c r="M14" s="16">
        <v>17</v>
      </c>
      <c r="N14" s="54">
        <v>16</v>
      </c>
      <c r="O14" s="16">
        <v>17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3</v>
      </c>
      <c r="AK14" s="82">
        <v>3</v>
      </c>
      <c r="AL14" s="4">
        <f>MAX(L14:AK14)</f>
        <v>17</v>
      </c>
      <c r="AM14" s="5">
        <f t="shared" si="0"/>
        <v>6</v>
      </c>
      <c r="AN14" s="94">
        <f t="shared" si="1"/>
        <v>3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  <c r="BC14" s="96"/>
    </row>
    <row r="15" spans="1:55" s="97" customFormat="1" ht="24.75" customHeight="1">
      <c r="A15" s="39">
        <f t="shared" si="2"/>
        <v>10</v>
      </c>
      <c r="B15" s="51"/>
      <c r="C15" s="52"/>
      <c r="D15" s="150" t="s">
        <v>164</v>
      </c>
      <c r="E15" s="150" t="s">
        <v>163</v>
      </c>
      <c r="F15" s="58"/>
      <c r="G15" s="150" t="s">
        <v>7</v>
      </c>
      <c r="H15" s="39" t="str">
        <f>IF(COUNTA(AK15)&gt;0,IF(COUNTA(L15:AK15)&lt;classé,"Non","Oui"),"Non")</f>
        <v>Oui</v>
      </c>
      <c r="I15" s="14">
        <f>SUM(L15:AK15)-SUM(AN15:BA15)+K15</f>
        <v>59</v>
      </c>
      <c r="J15" s="117"/>
      <c r="K15" s="145">
        <f>COUNTIF(L$5:AK$5,$D15)*2</f>
        <v>0</v>
      </c>
      <c r="L15" s="15"/>
      <c r="M15" s="16"/>
      <c r="N15" s="54">
        <v>19</v>
      </c>
      <c r="O15" s="16">
        <v>20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12</v>
      </c>
      <c r="AK15" s="82">
        <v>8</v>
      </c>
      <c r="AL15" s="4">
        <f>MAX(L15:AK15)</f>
        <v>20</v>
      </c>
      <c r="AM15" s="5">
        <f t="shared" si="0"/>
        <v>4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  <c r="BC15" s="96"/>
    </row>
    <row r="16" spans="1:55" s="97" customFormat="1" ht="24.75" customHeight="1" thickBot="1">
      <c r="A16" s="169">
        <f t="shared" si="2"/>
        <v>11</v>
      </c>
      <c r="B16" s="170"/>
      <c r="C16" s="171"/>
      <c r="D16" s="172" t="s">
        <v>165</v>
      </c>
      <c r="E16" s="172" t="s">
        <v>85</v>
      </c>
      <c r="F16" s="173"/>
      <c r="G16" s="172" t="s">
        <v>38</v>
      </c>
      <c r="H16" s="169" t="str">
        <f>IF(COUNTA(AK16)&gt;0,IF(COUNTA(L16:AK16)&lt;classé,"Non","Oui"),"Non")</f>
        <v>Oui</v>
      </c>
      <c r="I16" s="174">
        <f>SUM(L16:AK16)-SUM(AN16:BA16)+K16</f>
        <v>47</v>
      </c>
      <c r="J16" s="175"/>
      <c r="K16" s="176">
        <f>COUNTIF(L$5:AK$5,$D16)*2</f>
        <v>0</v>
      </c>
      <c r="L16" s="177"/>
      <c r="M16" s="178"/>
      <c r="N16" s="179">
        <v>17</v>
      </c>
      <c r="O16" s="178">
        <v>16</v>
      </c>
      <c r="P16" s="179"/>
      <c r="Q16" s="180"/>
      <c r="R16" s="181"/>
      <c r="S16" s="178"/>
      <c r="T16" s="181"/>
      <c r="U16" s="180"/>
      <c r="V16" s="181"/>
      <c r="W16" s="178"/>
      <c r="X16" s="181"/>
      <c r="Y16" s="178"/>
      <c r="Z16" s="181"/>
      <c r="AA16" s="180"/>
      <c r="AB16" s="181"/>
      <c r="AC16" s="178"/>
      <c r="AD16" s="179"/>
      <c r="AE16" s="180"/>
      <c r="AF16" s="181"/>
      <c r="AG16" s="178"/>
      <c r="AH16" s="181"/>
      <c r="AI16" s="178"/>
      <c r="AJ16" s="180">
        <v>7</v>
      </c>
      <c r="AK16" s="182">
        <v>7</v>
      </c>
      <c r="AL16" s="4">
        <f>MAX(L16:AK16)</f>
        <v>17</v>
      </c>
      <c r="AM16" s="5">
        <f t="shared" si="0"/>
        <v>4</v>
      </c>
      <c r="AN16" s="94">
        <f aca="true" t="shared" si="3" ref="AN16:BA33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  <c r="BC16" s="96"/>
    </row>
    <row r="17" spans="1:55" s="97" customFormat="1" ht="24.75" customHeight="1">
      <c r="A17" s="62">
        <f t="shared" si="2"/>
        <v>12</v>
      </c>
      <c r="B17" s="183"/>
      <c r="C17" s="184"/>
      <c r="D17" s="185" t="s">
        <v>226</v>
      </c>
      <c r="E17" s="185" t="s">
        <v>43</v>
      </c>
      <c r="F17" s="186">
        <v>36552</v>
      </c>
      <c r="G17" s="187" t="s">
        <v>153</v>
      </c>
      <c r="H17" s="188" t="str">
        <f>IF(COUNTA(AK17)&gt;0,IF(COUNTA(L17:AK17)&lt;classé,"Non","Oui"),"Non")</f>
        <v>Non</v>
      </c>
      <c r="I17" s="189">
        <f>SUM(L17:AK17)-SUM(AN17:BA17)+K17</f>
        <v>80</v>
      </c>
      <c r="J17" s="190"/>
      <c r="K17" s="190">
        <f>COUNTIF(L$5:AK$5,$D17)*2</f>
        <v>0</v>
      </c>
      <c r="L17" s="191"/>
      <c r="M17" s="192"/>
      <c r="N17" s="193"/>
      <c r="O17" s="192"/>
      <c r="P17" s="193"/>
      <c r="Q17" s="194"/>
      <c r="R17" s="195"/>
      <c r="S17" s="192"/>
      <c r="T17" s="195"/>
      <c r="U17" s="194"/>
      <c r="V17" s="195"/>
      <c r="W17" s="192"/>
      <c r="X17" s="195"/>
      <c r="Y17" s="192"/>
      <c r="Z17" s="195"/>
      <c r="AA17" s="194"/>
      <c r="AB17" s="195"/>
      <c r="AC17" s="192"/>
      <c r="AD17" s="193"/>
      <c r="AE17" s="194"/>
      <c r="AF17" s="195"/>
      <c r="AG17" s="192"/>
      <c r="AH17" s="195"/>
      <c r="AI17" s="192"/>
      <c r="AJ17" s="194">
        <v>40</v>
      </c>
      <c r="AK17" s="196">
        <v>40</v>
      </c>
      <c r="AL17" s="4">
        <f>MAX(L17:AK17)</f>
        <v>40</v>
      </c>
      <c r="AM17" s="5">
        <f t="shared" si="0"/>
        <v>2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  <c r="BC17" s="96"/>
    </row>
    <row r="18" spans="1:55" s="97" customFormat="1" ht="24.75" customHeight="1">
      <c r="A18" s="39">
        <f t="shared" si="2"/>
        <v>13</v>
      </c>
      <c r="B18" s="197"/>
      <c r="C18" s="198"/>
      <c r="D18" s="199" t="s">
        <v>221</v>
      </c>
      <c r="E18" s="199" t="s">
        <v>222</v>
      </c>
      <c r="F18" s="200">
        <v>36441</v>
      </c>
      <c r="G18" s="199" t="s">
        <v>153</v>
      </c>
      <c r="H18" s="201" t="str">
        <f>IF(COUNTA(AK18)&gt;0,IF(COUNTA(L18:AK18)&lt;classé,"Non","Oui"),"Non")</f>
        <v>Non</v>
      </c>
      <c r="I18" s="202">
        <f>SUM(L18:AK18)-SUM(AN18:BA18)+K18</f>
        <v>72</v>
      </c>
      <c r="J18" s="203"/>
      <c r="K18" s="203">
        <f>COUNTIF(L$5:AK$5,$D18)*2</f>
        <v>0</v>
      </c>
      <c r="L18" s="204"/>
      <c r="M18" s="205"/>
      <c r="N18" s="206"/>
      <c r="O18" s="205"/>
      <c r="P18" s="206"/>
      <c r="Q18" s="207"/>
      <c r="R18" s="208"/>
      <c r="S18" s="205"/>
      <c r="T18" s="208"/>
      <c r="U18" s="207"/>
      <c r="V18" s="208"/>
      <c r="W18" s="205"/>
      <c r="X18" s="208"/>
      <c r="Y18" s="205"/>
      <c r="Z18" s="208"/>
      <c r="AA18" s="207"/>
      <c r="AB18" s="208"/>
      <c r="AC18" s="205"/>
      <c r="AD18" s="206"/>
      <c r="AE18" s="207"/>
      <c r="AF18" s="208"/>
      <c r="AG18" s="205"/>
      <c r="AH18" s="208"/>
      <c r="AI18" s="205"/>
      <c r="AJ18" s="207">
        <v>22</v>
      </c>
      <c r="AK18" s="209">
        <v>50</v>
      </c>
      <c r="AL18" s="4">
        <f>MAX(L18:AK18)</f>
        <v>50</v>
      </c>
      <c r="AM18" s="5">
        <f t="shared" si="0"/>
        <v>2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  <c r="BC18" s="96"/>
    </row>
    <row r="19" spans="1:55" s="97" customFormat="1" ht="24.75" customHeight="1">
      <c r="A19" s="39">
        <f t="shared" si="2"/>
        <v>14</v>
      </c>
      <c r="B19" s="197"/>
      <c r="C19" s="198"/>
      <c r="D19" s="210" t="s">
        <v>230</v>
      </c>
      <c r="E19" s="210" t="s">
        <v>231</v>
      </c>
      <c r="F19" s="200">
        <v>37285</v>
      </c>
      <c r="G19" s="199" t="s">
        <v>153</v>
      </c>
      <c r="H19" s="201" t="str">
        <f>IF(COUNTA(AK19)&gt;0,IF(COUNTA(L19:AK19)&lt;classé,"Non","Oui"),"Non")</f>
        <v>Non</v>
      </c>
      <c r="I19" s="202">
        <f>SUM(L19:AK19)-SUM(AN19:BA19)+K19</f>
        <v>60</v>
      </c>
      <c r="J19" s="203"/>
      <c r="K19" s="203">
        <f>COUNTIF(L$5:AK$5,$D19)*2</f>
        <v>2</v>
      </c>
      <c r="L19" s="204"/>
      <c r="M19" s="205"/>
      <c r="N19" s="206"/>
      <c r="O19" s="205"/>
      <c r="P19" s="206"/>
      <c r="Q19" s="207"/>
      <c r="R19" s="208"/>
      <c r="S19" s="205"/>
      <c r="T19" s="208"/>
      <c r="U19" s="207"/>
      <c r="V19" s="208"/>
      <c r="W19" s="205"/>
      <c r="X19" s="208"/>
      <c r="Y19" s="205"/>
      <c r="Z19" s="208"/>
      <c r="AA19" s="207"/>
      <c r="AB19" s="208"/>
      <c r="AC19" s="205"/>
      <c r="AD19" s="206"/>
      <c r="AE19" s="207"/>
      <c r="AF19" s="208"/>
      <c r="AG19" s="205"/>
      <c r="AH19" s="208"/>
      <c r="AI19" s="205"/>
      <c r="AJ19" s="207">
        <v>32</v>
      </c>
      <c r="AK19" s="209">
        <v>26</v>
      </c>
      <c r="AL19" s="4">
        <f>MAX(L19:AK19)</f>
        <v>32</v>
      </c>
      <c r="AM19" s="5">
        <f t="shared" si="0"/>
        <v>2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  <c r="BC19" s="96"/>
    </row>
    <row r="20" spans="1:55" s="97" customFormat="1" ht="24.75" customHeight="1">
      <c r="A20" s="39">
        <f t="shared" si="2"/>
        <v>15</v>
      </c>
      <c r="B20" s="197"/>
      <c r="C20" s="198"/>
      <c r="D20" s="199" t="s">
        <v>162</v>
      </c>
      <c r="E20" s="199" t="s">
        <v>161</v>
      </c>
      <c r="F20" s="200"/>
      <c r="G20" s="199" t="s">
        <v>141</v>
      </c>
      <c r="H20" s="201" t="str">
        <f>IF(COUNTA(AK20)&gt;0,IF(COUNTA(L20:AK20)&lt;classé,"Non","Oui"),"Non")</f>
        <v>Non</v>
      </c>
      <c r="I20" s="202">
        <f>SUM(L20:AK20)-SUM(AN20:BA20)+K20</f>
        <v>40</v>
      </c>
      <c r="J20" s="203"/>
      <c r="K20" s="203">
        <f>COUNTIF(L$5:AK$5,$D20)*2</f>
        <v>0</v>
      </c>
      <c r="L20" s="204"/>
      <c r="M20" s="205"/>
      <c r="N20" s="206">
        <v>22</v>
      </c>
      <c r="O20" s="205">
        <v>18</v>
      </c>
      <c r="P20" s="206"/>
      <c r="Q20" s="207"/>
      <c r="R20" s="208"/>
      <c r="S20" s="205"/>
      <c r="T20" s="208"/>
      <c r="U20" s="207"/>
      <c r="V20" s="208"/>
      <c r="W20" s="205"/>
      <c r="X20" s="208"/>
      <c r="Y20" s="205"/>
      <c r="Z20" s="208"/>
      <c r="AA20" s="207"/>
      <c r="AB20" s="208"/>
      <c r="AC20" s="205"/>
      <c r="AD20" s="206"/>
      <c r="AE20" s="207"/>
      <c r="AF20" s="208"/>
      <c r="AG20" s="205"/>
      <c r="AH20" s="208"/>
      <c r="AI20" s="205"/>
      <c r="AJ20" s="207"/>
      <c r="AK20" s="209"/>
      <c r="AL20" s="4">
        <f>MAX(L20:AK20)</f>
        <v>22</v>
      </c>
      <c r="AM20" s="5">
        <f t="shared" si="0"/>
        <v>2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  <c r="BC20" s="96"/>
    </row>
    <row r="21" spans="1:55" s="97" customFormat="1" ht="24.75" customHeight="1">
      <c r="A21" s="39">
        <f t="shared" si="2"/>
        <v>16</v>
      </c>
      <c r="B21" s="197"/>
      <c r="C21" s="198"/>
      <c r="D21" s="210" t="s">
        <v>66</v>
      </c>
      <c r="E21" s="210" t="s">
        <v>67</v>
      </c>
      <c r="F21" s="211"/>
      <c r="G21" s="212" t="s">
        <v>38</v>
      </c>
      <c r="H21" s="201" t="str">
        <f>IF(COUNTA(AK21)&gt;0,IF(COUNTA(L21:AK21)&lt;classé,"Non","Oui"),"Non")</f>
        <v>Non</v>
      </c>
      <c r="I21" s="202">
        <f>SUM(L21:AK21)-SUM(AN21:BA21)+K21</f>
        <v>37</v>
      </c>
      <c r="J21" s="203"/>
      <c r="K21" s="203">
        <f>COUNTIF(L$5:AK$5,$D21)*2</f>
        <v>0</v>
      </c>
      <c r="L21" s="204">
        <v>19</v>
      </c>
      <c r="M21" s="205">
        <v>18</v>
      </c>
      <c r="N21" s="206"/>
      <c r="O21" s="205"/>
      <c r="P21" s="206"/>
      <c r="Q21" s="207"/>
      <c r="R21" s="208"/>
      <c r="S21" s="205"/>
      <c r="T21" s="208"/>
      <c r="U21" s="207"/>
      <c r="V21" s="208"/>
      <c r="W21" s="205"/>
      <c r="X21" s="208"/>
      <c r="Y21" s="205"/>
      <c r="Z21" s="208"/>
      <c r="AA21" s="207"/>
      <c r="AB21" s="208"/>
      <c r="AC21" s="205"/>
      <c r="AD21" s="206"/>
      <c r="AE21" s="207"/>
      <c r="AF21" s="208"/>
      <c r="AG21" s="205"/>
      <c r="AH21" s="208"/>
      <c r="AI21" s="205"/>
      <c r="AJ21" s="207"/>
      <c r="AK21" s="209"/>
      <c r="AL21" s="4">
        <f>MAX(L21:AK21)</f>
        <v>19</v>
      </c>
      <c r="AM21" s="5">
        <f t="shared" si="0"/>
        <v>2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  <c r="BC21" s="96"/>
    </row>
    <row r="22" spans="1:55" s="97" customFormat="1" ht="24.75" customHeight="1">
      <c r="A22" s="39">
        <f t="shared" si="2"/>
        <v>17</v>
      </c>
      <c r="B22" s="197"/>
      <c r="C22" s="198"/>
      <c r="D22" s="210" t="s">
        <v>228</v>
      </c>
      <c r="E22" s="210" t="s">
        <v>229</v>
      </c>
      <c r="F22" s="200">
        <v>37285</v>
      </c>
      <c r="G22" s="199" t="s">
        <v>153</v>
      </c>
      <c r="H22" s="201" t="str">
        <f>IF(COUNTA(AK22)&gt;0,IF(COUNTA(L22:AK22)&lt;classé,"Non","Oui"),"Non")</f>
        <v>Non</v>
      </c>
      <c r="I22" s="202">
        <f>SUM(L22:AK22)-SUM(AN22:BA22)+K22</f>
        <v>34</v>
      </c>
      <c r="J22" s="203"/>
      <c r="K22" s="203">
        <f>COUNTIF(L$5:AK$5,$D22)*2</f>
        <v>0</v>
      </c>
      <c r="L22" s="204"/>
      <c r="M22" s="205"/>
      <c r="N22" s="206"/>
      <c r="O22" s="205"/>
      <c r="P22" s="206"/>
      <c r="Q22" s="207"/>
      <c r="R22" s="208"/>
      <c r="S22" s="205"/>
      <c r="T22" s="208"/>
      <c r="U22" s="207"/>
      <c r="V22" s="208"/>
      <c r="W22" s="205"/>
      <c r="X22" s="208"/>
      <c r="Y22" s="205"/>
      <c r="Z22" s="208"/>
      <c r="AA22" s="207"/>
      <c r="AB22" s="208"/>
      <c r="AC22" s="205"/>
      <c r="AD22" s="206"/>
      <c r="AE22" s="207"/>
      <c r="AF22" s="208"/>
      <c r="AG22" s="205"/>
      <c r="AH22" s="208"/>
      <c r="AI22" s="205"/>
      <c r="AJ22" s="207">
        <v>19</v>
      </c>
      <c r="AK22" s="209">
        <v>15</v>
      </c>
      <c r="AL22" s="4">
        <f>MAX(L22:AK22)</f>
        <v>19</v>
      </c>
      <c r="AM22" s="5">
        <f t="shared" si="0"/>
        <v>2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  <c r="BC22" s="96"/>
    </row>
    <row r="23" spans="1:55" s="97" customFormat="1" ht="24.75" customHeight="1">
      <c r="A23" s="39">
        <f t="shared" si="2"/>
        <v>18</v>
      </c>
      <c r="B23" s="197"/>
      <c r="C23" s="198"/>
      <c r="D23" s="210" t="s">
        <v>223</v>
      </c>
      <c r="E23" s="210" t="s">
        <v>224</v>
      </c>
      <c r="F23" s="200">
        <v>38588</v>
      </c>
      <c r="G23" s="199" t="s">
        <v>225</v>
      </c>
      <c r="H23" s="201" t="str">
        <f>IF(COUNTA(AK23)&gt;0,IF(COUNTA(L23:AK23)&lt;classé,"Non","Oui"),"Non")</f>
        <v>Non</v>
      </c>
      <c r="I23" s="202">
        <f>SUM(L23:AK23)-SUM(AN23:BA23)+K23</f>
        <v>33</v>
      </c>
      <c r="J23" s="203"/>
      <c r="K23" s="203">
        <f>COUNTIF(L$5:AK$5,$D23)*2</f>
        <v>0</v>
      </c>
      <c r="L23" s="204"/>
      <c r="M23" s="205"/>
      <c r="N23" s="206"/>
      <c r="O23" s="205"/>
      <c r="P23" s="206"/>
      <c r="Q23" s="207"/>
      <c r="R23" s="208"/>
      <c r="S23" s="205"/>
      <c r="T23" s="208"/>
      <c r="U23" s="207"/>
      <c r="V23" s="208"/>
      <c r="W23" s="205"/>
      <c r="X23" s="208"/>
      <c r="Y23" s="205"/>
      <c r="Z23" s="208"/>
      <c r="AA23" s="207"/>
      <c r="AB23" s="208"/>
      <c r="AC23" s="205"/>
      <c r="AD23" s="206"/>
      <c r="AE23" s="207"/>
      <c r="AF23" s="208"/>
      <c r="AG23" s="205"/>
      <c r="AH23" s="208"/>
      <c r="AI23" s="205"/>
      <c r="AJ23" s="207">
        <v>17</v>
      </c>
      <c r="AK23" s="209">
        <v>16</v>
      </c>
      <c r="AL23" s="4">
        <f>MAX(L23:AK23)</f>
        <v>17</v>
      </c>
      <c r="AM23" s="5">
        <f t="shared" si="0"/>
        <v>2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  <c r="BC23" s="96"/>
    </row>
    <row r="24" spans="1:55" s="97" customFormat="1" ht="24.75" customHeight="1">
      <c r="A24" s="39">
        <f t="shared" si="2"/>
        <v>19</v>
      </c>
      <c r="B24" s="197"/>
      <c r="C24" s="198"/>
      <c r="D24" s="210" t="s">
        <v>71</v>
      </c>
      <c r="E24" s="210" t="s">
        <v>72</v>
      </c>
      <c r="F24" s="200" t="s">
        <v>54</v>
      </c>
      <c r="G24" s="199"/>
      <c r="H24" s="201" t="str">
        <f>IF(COUNTA(AK24)&gt;0,IF(COUNTA(L24:AK24)&lt;classé,"Non","Oui"),"Non")</f>
        <v>Non</v>
      </c>
      <c r="I24" s="202">
        <f>SUM(L24:AK24)-SUM(AN24:BA24)+K24</f>
        <v>32</v>
      </c>
      <c r="J24" s="203"/>
      <c r="K24" s="203">
        <f>COUNTIF(L$5:AK$5,$D24)*2</f>
        <v>0</v>
      </c>
      <c r="L24" s="204">
        <v>16</v>
      </c>
      <c r="M24" s="205">
        <v>16</v>
      </c>
      <c r="N24" s="206"/>
      <c r="O24" s="205"/>
      <c r="P24" s="206"/>
      <c r="Q24" s="207"/>
      <c r="R24" s="208"/>
      <c r="S24" s="205"/>
      <c r="T24" s="208"/>
      <c r="U24" s="207"/>
      <c r="V24" s="208"/>
      <c r="W24" s="205"/>
      <c r="X24" s="208"/>
      <c r="Y24" s="205"/>
      <c r="Z24" s="208"/>
      <c r="AA24" s="207"/>
      <c r="AB24" s="208"/>
      <c r="AC24" s="205"/>
      <c r="AD24" s="206"/>
      <c r="AE24" s="207"/>
      <c r="AF24" s="208"/>
      <c r="AG24" s="205"/>
      <c r="AH24" s="208"/>
      <c r="AI24" s="205"/>
      <c r="AJ24" s="207"/>
      <c r="AK24" s="209"/>
      <c r="AL24" s="4">
        <f>MAX(L24:AK24)</f>
        <v>16</v>
      </c>
      <c r="AM24" s="5">
        <f t="shared" si="0"/>
        <v>2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  <c r="BC24" s="96"/>
    </row>
    <row r="25" spans="1:55" s="97" customFormat="1" ht="24.75" customHeight="1">
      <c r="A25" s="39">
        <f t="shared" si="2"/>
        <v>20</v>
      </c>
      <c r="B25" s="197"/>
      <c r="C25" s="198"/>
      <c r="D25" s="210" t="s">
        <v>82</v>
      </c>
      <c r="E25" s="210" t="s">
        <v>83</v>
      </c>
      <c r="F25" s="200"/>
      <c r="G25" s="199" t="s">
        <v>41</v>
      </c>
      <c r="H25" s="201" t="str">
        <f>IF(COUNTA(AK25)&gt;0,IF(COUNTA(L25:AK25)&lt;classé,"Non","Oui"),"Non")</f>
        <v>Non</v>
      </c>
      <c r="I25" s="202">
        <f>SUM(L25:AK25)-SUM(AN25:BA25)+K25</f>
        <v>28</v>
      </c>
      <c r="J25" s="203"/>
      <c r="K25" s="203">
        <f>COUNTIF(L$5:AK$5,$D25)*2</f>
        <v>0</v>
      </c>
      <c r="L25" s="204"/>
      <c r="M25" s="205"/>
      <c r="N25" s="206"/>
      <c r="O25" s="205"/>
      <c r="P25" s="206"/>
      <c r="Q25" s="207"/>
      <c r="R25" s="208"/>
      <c r="S25" s="205"/>
      <c r="T25" s="208"/>
      <c r="U25" s="207"/>
      <c r="V25" s="208"/>
      <c r="W25" s="205"/>
      <c r="X25" s="208"/>
      <c r="Y25" s="205"/>
      <c r="Z25" s="208"/>
      <c r="AA25" s="207"/>
      <c r="AB25" s="208"/>
      <c r="AC25" s="205"/>
      <c r="AD25" s="206"/>
      <c r="AE25" s="207"/>
      <c r="AF25" s="208"/>
      <c r="AG25" s="205"/>
      <c r="AH25" s="208"/>
      <c r="AI25" s="205"/>
      <c r="AJ25" s="207">
        <v>16</v>
      </c>
      <c r="AK25" s="209">
        <v>12</v>
      </c>
      <c r="AL25" s="4">
        <f>MAX(L25:AK25)</f>
        <v>16</v>
      </c>
      <c r="AM25" s="5">
        <f aca="true" t="shared" si="4" ref="AM25:AM38">COUNTA(L25:AK25)</f>
        <v>2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  <c r="BC25" s="96"/>
    </row>
    <row r="26" spans="1:55" s="97" customFormat="1" ht="24.75" customHeight="1">
      <c r="A26" s="39">
        <f t="shared" si="2"/>
        <v>21</v>
      </c>
      <c r="B26" s="197"/>
      <c r="C26" s="198"/>
      <c r="D26" s="210" t="s">
        <v>286</v>
      </c>
      <c r="E26" s="210" t="s">
        <v>79</v>
      </c>
      <c r="F26" s="200"/>
      <c r="G26" s="199" t="s">
        <v>287</v>
      </c>
      <c r="H26" s="201" t="str">
        <f>IF(COUNTA(AK26)&gt;0,IF(COUNTA(L26:AK26)&lt;classé,"Non","Oui"),"Non")</f>
        <v>Non</v>
      </c>
      <c r="I26" s="202">
        <f>SUM(L26:AK26)-SUM(AN26:BA26)+K26</f>
        <v>27</v>
      </c>
      <c r="J26" s="203"/>
      <c r="K26" s="203">
        <f>COUNTIF(L$5:AK$5,$D26)*2</f>
        <v>0</v>
      </c>
      <c r="L26" s="204"/>
      <c r="M26" s="205"/>
      <c r="N26" s="206"/>
      <c r="O26" s="205"/>
      <c r="P26" s="206"/>
      <c r="Q26" s="207"/>
      <c r="R26" s="208"/>
      <c r="S26" s="205"/>
      <c r="T26" s="208"/>
      <c r="U26" s="207"/>
      <c r="V26" s="208"/>
      <c r="W26" s="205"/>
      <c r="X26" s="208"/>
      <c r="Y26" s="205"/>
      <c r="Z26" s="208"/>
      <c r="AA26" s="207"/>
      <c r="AB26" s="208"/>
      <c r="AC26" s="205"/>
      <c r="AD26" s="206"/>
      <c r="AE26" s="207"/>
      <c r="AF26" s="208"/>
      <c r="AG26" s="205"/>
      <c r="AH26" s="208"/>
      <c r="AI26" s="205"/>
      <c r="AJ26" s="207">
        <v>13</v>
      </c>
      <c r="AK26" s="209">
        <v>14</v>
      </c>
      <c r="AL26" s="4">
        <f>MAX(L26:AK26)</f>
        <v>14</v>
      </c>
      <c r="AM26" s="5">
        <f t="shared" si="4"/>
        <v>2</v>
      </c>
      <c r="AN26" s="94">
        <f t="shared" si="3"/>
        <v>0</v>
      </c>
      <c r="AO26" s="4">
        <f t="shared" si="3"/>
        <v>0</v>
      </c>
      <c r="AP26" s="4">
        <f t="shared" si="3"/>
        <v>0</v>
      </c>
      <c r="AQ26" s="4">
        <f t="shared" si="3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95">
        <f t="shared" si="3"/>
        <v>0</v>
      </c>
      <c r="BB26" s="96"/>
      <c r="BC26" s="96"/>
    </row>
    <row r="27" spans="1:55" s="97" customFormat="1" ht="24.75" customHeight="1">
      <c r="A27" s="39">
        <f t="shared" si="2"/>
        <v>22</v>
      </c>
      <c r="B27" s="197"/>
      <c r="C27" s="198"/>
      <c r="D27" s="210" t="s">
        <v>232</v>
      </c>
      <c r="E27" s="210" t="s">
        <v>229</v>
      </c>
      <c r="F27" s="200">
        <v>37472</v>
      </c>
      <c r="G27" s="199" t="s">
        <v>225</v>
      </c>
      <c r="H27" s="201" t="str">
        <f>IF(COUNTA(AK27)&gt;0,IF(COUNTA(L27:AK27)&lt;classé,"Non","Oui"),"Non")</f>
        <v>Non</v>
      </c>
      <c r="I27" s="202">
        <f>SUM(L27:AK27)-SUM(AN27:BA27)+K27</f>
        <v>27</v>
      </c>
      <c r="J27" s="203"/>
      <c r="K27" s="203">
        <f>COUNTIF(L$5:AK$5,$D27)*2</f>
        <v>0</v>
      </c>
      <c r="L27" s="204"/>
      <c r="M27" s="205"/>
      <c r="N27" s="206"/>
      <c r="O27" s="205"/>
      <c r="P27" s="206"/>
      <c r="Q27" s="207"/>
      <c r="R27" s="208"/>
      <c r="S27" s="205"/>
      <c r="T27" s="208"/>
      <c r="U27" s="207"/>
      <c r="V27" s="208"/>
      <c r="W27" s="205"/>
      <c r="X27" s="208"/>
      <c r="Y27" s="205"/>
      <c r="Z27" s="208"/>
      <c r="AA27" s="207"/>
      <c r="AB27" s="208"/>
      <c r="AC27" s="205"/>
      <c r="AD27" s="206"/>
      <c r="AE27" s="207"/>
      <c r="AF27" s="208"/>
      <c r="AG27" s="205"/>
      <c r="AH27" s="208"/>
      <c r="AI27" s="205"/>
      <c r="AJ27" s="207">
        <v>14</v>
      </c>
      <c r="AK27" s="209">
        <v>13</v>
      </c>
      <c r="AL27" s="4">
        <f>MAX(L27:AK27)</f>
        <v>14</v>
      </c>
      <c r="AM27" s="5">
        <f t="shared" si="4"/>
        <v>2</v>
      </c>
      <c r="AN27" s="94">
        <f t="shared" si="3"/>
        <v>0</v>
      </c>
      <c r="AO27" s="4">
        <f t="shared" si="3"/>
        <v>0</v>
      </c>
      <c r="AP27" s="4">
        <f t="shared" si="3"/>
        <v>0</v>
      </c>
      <c r="AQ27" s="4">
        <f t="shared" si="3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95">
        <f t="shared" si="3"/>
        <v>0</v>
      </c>
      <c r="BB27" s="96"/>
      <c r="BC27" s="96"/>
    </row>
    <row r="28" spans="1:55" s="97" customFormat="1" ht="24.75" customHeight="1">
      <c r="A28" s="39">
        <f t="shared" si="2"/>
        <v>23</v>
      </c>
      <c r="B28" s="197"/>
      <c r="C28" s="198"/>
      <c r="D28" s="210" t="s">
        <v>80</v>
      </c>
      <c r="E28" s="210" t="s">
        <v>81</v>
      </c>
      <c r="F28" s="200"/>
      <c r="G28" s="199" t="s">
        <v>7</v>
      </c>
      <c r="H28" s="201" t="str">
        <f>IF(COUNTA(AK28)&gt;0,IF(COUNTA(L28:AK28)&lt;classé,"Non","Oui"),"Non")</f>
        <v>Non</v>
      </c>
      <c r="I28" s="202">
        <f>SUM(L28:AK28)-SUM(AN28:BA28)+K28</f>
        <v>23</v>
      </c>
      <c r="J28" s="203"/>
      <c r="K28" s="203">
        <f>COUNTIF(L$5:AK$5,$D28)*2</f>
        <v>0</v>
      </c>
      <c r="L28" s="204"/>
      <c r="M28" s="205"/>
      <c r="N28" s="206"/>
      <c r="O28" s="205"/>
      <c r="P28" s="206"/>
      <c r="Q28" s="207"/>
      <c r="R28" s="208"/>
      <c r="S28" s="205"/>
      <c r="T28" s="208"/>
      <c r="U28" s="207"/>
      <c r="V28" s="208"/>
      <c r="W28" s="205"/>
      <c r="X28" s="208"/>
      <c r="Y28" s="205"/>
      <c r="Z28" s="208"/>
      <c r="AA28" s="207"/>
      <c r="AB28" s="208"/>
      <c r="AC28" s="205"/>
      <c r="AD28" s="206"/>
      <c r="AE28" s="207"/>
      <c r="AF28" s="208"/>
      <c r="AG28" s="205"/>
      <c r="AH28" s="208"/>
      <c r="AI28" s="205"/>
      <c r="AJ28" s="207">
        <v>4</v>
      </c>
      <c r="AK28" s="209">
        <v>19</v>
      </c>
      <c r="AL28" s="4">
        <f>MAX(L28:AK28)</f>
        <v>19</v>
      </c>
      <c r="AM28" s="5">
        <f t="shared" si="4"/>
        <v>2</v>
      </c>
      <c r="AN28" s="9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95">
        <f t="shared" si="3"/>
        <v>0</v>
      </c>
      <c r="BB28" s="96"/>
      <c r="BC28" s="96"/>
    </row>
    <row r="29" spans="1:55" s="97" customFormat="1" ht="24.75" customHeight="1">
      <c r="A29" s="39">
        <f t="shared" si="2"/>
        <v>24</v>
      </c>
      <c r="B29" s="197"/>
      <c r="C29" s="198"/>
      <c r="D29" s="210" t="s">
        <v>227</v>
      </c>
      <c r="E29" s="210" t="s">
        <v>218</v>
      </c>
      <c r="F29" s="200">
        <v>37350</v>
      </c>
      <c r="G29" s="199" t="s">
        <v>5</v>
      </c>
      <c r="H29" s="201" t="str">
        <f>IF(COUNTA(AK29)&gt;0,IF(COUNTA(L29:AK29)&lt;classé,"Non","Oui"),"Non")</f>
        <v>Non</v>
      </c>
      <c r="I29" s="202">
        <f>SUM(L29:AK29)-SUM(AN29:BA29)+K29</f>
        <v>20</v>
      </c>
      <c r="J29" s="203"/>
      <c r="K29" s="203">
        <f>COUNTIF(L$5:AK$5,$D29)*2</f>
        <v>0</v>
      </c>
      <c r="L29" s="204"/>
      <c r="M29" s="205"/>
      <c r="N29" s="206"/>
      <c r="O29" s="205"/>
      <c r="P29" s="206"/>
      <c r="Q29" s="207"/>
      <c r="R29" s="208"/>
      <c r="S29" s="205"/>
      <c r="T29" s="208"/>
      <c r="U29" s="207"/>
      <c r="V29" s="208"/>
      <c r="W29" s="205"/>
      <c r="X29" s="208"/>
      <c r="Y29" s="205"/>
      <c r="Z29" s="208"/>
      <c r="AA29" s="207"/>
      <c r="AB29" s="208"/>
      <c r="AC29" s="205"/>
      <c r="AD29" s="206"/>
      <c r="AE29" s="207"/>
      <c r="AF29" s="208"/>
      <c r="AG29" s="205"/>
      <c r="AH29" s="208"/>
      <c r="AI29" s="205"/>
      <c r="AJ29" s="207">
        <v>10</v>
      </c>
      <c r="AK29" s="209">
        <v>10</v>
      </c>
      <c r="AL29" s="4">
        <f>MAX(L29:AK29)</f>
        <v>10</v>
      </c>
      <c r="AM29" s="5">
        <f t="shared" si="4"/>
        <v>2</v>
      </c>
      <c r="AN29" s="9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95">
        <f t="shared" si="3"/>
        <v>0</v>
      </c>
      <c r="BB29" s="96"/>
      <c r="BC29" s="96"/>
    </row>
    <row r="30" spans="1:55" s="97" customFormat="1" ht="24.75" customHeight="1">
      <c r="A30" s="39">
        <f t="shared" si="2"/>
        <v>25</v>
      </c>
      <c r="B30" s="197"/>
      <c r="C30" s="213"/>
      <c r="D30" s="199" t="s">
        <v>290</v>
      </c>
      <c r="E30" s="199" t="s">
        <v>291</v>
      </c>
      <c r="F30" s="200"/>
      <c r="G30" s="199" t="s">
        <v>41</v>
      </c>
      <c r="H30" s="201" t="str">
        <f>IF(COUNTA(AK30)&gt;0,IF(COUNTA(L30:AK30)&lt;classé,"Non","Oui"),"Non")</f>
        <v>Non</v>
      </c>
      <c r="I30" s="202">
        <f>SUM(L30:AK30)-SUM(AN30:BA30)+K30</f>
        <v>15</v>
      </c>
      <c r="J30" s="203"/>
      <c r="K30" s="203">
        <f>COUNTIF(L$5:AK$5,$D30)*2</f>
        <v>0</v>
      </c>
      <c r="L30" s="204"/>
      <c r="M30" s="205"/>
      <c r="N30" s="206"/>
      <c r="O30" s="205"/>
      <c r="P30" s="206"/>
      <c r="Q30" s="207"/>
      <c r="R30" s="208"/>
      <c r="S30" s="205"/>
      <c r="T30" s="208"/>
      <c r="U30" s="207"/>
      <c r="V30" s="208"/>
      <c r="W30" s="205"/>
      <c r="X30" s="208"/>
      <c r="Y30" s="205"/>
      <c r="Z30" s="208"/>
      <c r="AA30" s="207"/>
      <c r="AB30" s="208"/>
      <c r="AC30" s="205"/>
      <c r="AD30" s="206"/>
      <c r="AE30" s="207"/>
      <c r="AF30" s="208"/>
      <c r="AG30" s="205"/>
      <c r="AH30" s="208"/>
      <c r="AI30" s="205"/>
      <c r="AJ30" s="207">
        <v>6</v>
      </c>
      <c r="AK30" s="209">
        <v>9</v>
      </c>
      <c r="AL30" s="4">
        <f>MAX(L30:AK30)</f>
        <v>9</v>
      </c>
      <c r="AM30" s="5">
        <f t="shared" si="4"/>
        <v>2</v>
      </c>
      <c r="AN30" s="9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95">
        <f t="shared" si="3"/>
        <v>0</v>
      </c>
      <c r="BB30" s="96"/>
      <c r="BC30" s="96"/>
    </row>
    <row r="31" spans="1:55" s="97" customFormat="1" ht="24.75" customHeight="1" thickBot="1">
      <c r="A31" s="39">
        <f t="shared" si="2"/>
        <v>26</v>
      </c>
      <c r="B31" s="197"/>
      <c r="C31" s="198"/>
      <c r="D31" s="210" t="s">
        <v>289</v>
      </c>
      <c r="E31" s="210" t="s">
        <v>288</v>
      </c>
      <c r="F31" s="200"/>
      <c r="G31" s="199" t="s">
        <v>146</v>
      </c>
      <c r="H31" s="201" t="str">
        <f>IF(COUNTA(AK31)&gt;0,IF(COUNTA(L31:AK31)&lt;classé,"Non","Oui"),"Non")</f>
        <v>Non</v>
      </c>
      <c r="I31" s="202">
        <f>SUM(L31:AK31)-SUM(AN31:BA31)+K31</f>
        <v>13</v>
      </c>
      <c r="J31" s="203"/>
      <c r="K31" s="203">
        <f>COUNTIF(L$5:AK$5,$D31)*2</f>
        <v>0</v>
      </c>
      <c r="L31" s="204"/>
      <c r="M31" s="205"/>
      <c r="N31" s="206"/>
      <c r="O31" s="205"/>
      <c r="P31" s="206"/>
      <c r="Q31" s="207"/>
      <c r="R31" s="208"/>
      <c r="S31" s="205"/>
      <c r="T31" s="208"/>
      <c r="U31" s="207"/>
      <c r="V31" s="208"/>
      <c r="W31" s="205"/>
      <c r="X31" s="208"/>
      <c r="Y31" s="205"/>
      <c r="Z31" s="208"/>
      <c r="AA31" s="207"/>
      <c r="AB31" s="208"/>
      <c r="AC31" s="205"/>
      <c r="AD31" s="206"/>
      <c r="AE31" s="207"/>
      <c r="AF31" s="208"/>
      <c r="AG31" s="205"/>
      <c r="AH31" s="208"/>
      <c r="AI31" s="205"/>
      <c r="AJ31" s="207">
        <v>9</v>
      </c>
      <c r="AK31" s="209">
        <v>4</v>
      </c>
      <c r="AL31" s="4">
        <f>MAX(L31:AK31)</f>
        <v>9</v>
      </c>
      <c r="AM31" s="5">
        <f t="shared" si="4"/>
        <v>2</v>
      </c>
      <c r="AN31" s="94">
        <f t="shared" si="3"/>
        <v>0</v>
      </c>
      <c r="AO31" s="4">
        <f t="shared" si="3"/>
        <v>0</v>
      </c>
      <c r="AP31" s="4">
        <f t="shared" si="3"/>
        <v>0</v>
      </c>
      <c r="AQ31" s="4">
        <f t="shared" si="3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95">
        <f t="shared" si="3"/>
        <v>0</v>
      </c>
      <c r="BB31" s="96"/>
      <c r="BC31" s="96"/>
    </row>
    <row r="32" spans="1:55" s="97" customFormat="1" ht="24.75" customHeight="1" hidden="1">
      <c r="A32" s="39">
        <f t="shared" si="2"/>
        <v>27</v>
      </c>
      <c r="B32" s="51"/>
      <c r="C32" s="52"/>
      <c r="D32" s="57"/>
      <c r="E32" s="57"/>
      <c r="F32" s="58"/>
      <c r="G32" s="150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5">
        <f>COUNTIF(L$5:AK$5,$D32)*2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3"/>
        <v>0</v>
      </c>
      <c r="AO32" s="4">
        <f t="shared" si="3"/>
        <v>0</v>
      </c>
      <c r="AP32" s="4">
        <f t="shared" si="3"/>
        <v>0</v>
      </c>
      <c r="AQ32" s="4">
        <f t="shared" si="3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0</v>
      </c>
      <c r="BA32" s="95">
        <f t="shared" si="3"/>
        <v>0</v>
      </c>
      <c r="BB32" s="96"/>
      <c r="BC32" s="96"/>
    </row>
    <row r="33" spans="1:55" s="97" customFormat="1" ht="24.75" customHeight="1" hidden="1">
      <c r="A33" s="39">
        <f t="shared" si="2"/>
        <v>28</v>
      </c>
      <c r="B33" s="51"/>
      <c r="C33" s="52"/>
      <c r="D33" s="57"/>
      <c r="E33" s="57"/>
      <c r="F33" s="58"/>
      <c r="G33" s="150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5">
        <f>COUNTIF(L$5:AK$5,$D33)*2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 t="shared" si="3"/>
        <v>0</v>
      </c>
      <c r="AO33" s="4">
        <f t="shared" si="3"/>
        <v>0</v>
      </c>
      <c r="AP33" s="4">
        <f t="shared" si="3"/>
        <v>0</v>
      </c>
      <c r="AQ33" s="4">
        <f aca="true" t="shared" si="5" ref="AQ33:BA33">IF($AM33&gt;Nbcourse+AQ$3-1-$J33,LARGE($L33:$AK33,Nbcourse+AQ$3-$J33),0)</f>
        <v>0</v>
      </c>
      <c r="AR33" s="4">
        <f t="shared" si="5"/>
        <v>0</v>
      </c>
      <c r="AS33" s="4">
        <f t="shared" si="5"/>
        <v>0</v>
      </c>
      <c r="AT33" s="4">
        <f t="shared" si="5"/>
        <v>0</v>
      </c>
      <c r="AU33" s="4">
        <f t="shared" si="5"/>
        <v>0</v>
      </c>
      <c r="AV33" s="4">
        <f t="shared" si="5"/>
        <v>0</v>
      </c>
      <c r="AW33" s="4">
        <f t="shared" si="5"/>
        <v>0</v>
      </c>
      <c r="AX33" s="4">
        <f t="shared" si="5"/>
        <v>0</v>
      </c>
      <c r="AY33" s="4">
        <f t="shared" si="5"/>
        <v>0</v>
      </c>
      <c r="AZ33" s="4">
        <f t="shared" si="5"/>
        <v>0</v>
      </c>
      <c r="BA33" s="95">
        <f t="shared" si="5"/>
        <v>0</v>
      </c>
      <c r="BB33" s="96"/>
      <c r="BC33" s="96"/>
    </row>
    <row r="34" spans="1:55" s="97" customFormat="1" ht="24.75" customHeight="1" hidden="1">
      <c r="A34" s="39">
        <f t="shared" si="2"/>
        <v>29</v>
      </c>
      <c r="B34" s="51"/>
      <c r="C34" s="52"/>
      <c r="D34" s="57"/>
      <c r="E34" s="57"/>
      <c r="F34" s="58"/>
      <c r="G34" s="150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5">
        <f>COUNTIF(L$5:AK$5,$D34)*2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aca="true" t="shared" si="6" ref="AN34:BA38">IF($AM34&gt;Nbcourse+AN$3-1-$J34,LARGE($L34:$AK34,Nbcourse+AN$3-$J34),0)</f>
        <v>0</v>
      </c>
      <c r="AO34" s="4">
        <f t="shared" si="6"/>
        <v>0</v>
      </c>
      <c r="AP34" s="4">
        <f t="shared" si="6"/>
        <v>0</v>
      </c>
      <c r="AQ34" s="4">
        <f t="shared" si="6"/>
        <v>0</v>
      </c>
      <c r="AR34" s="4">
        <f t="shared" si="6"/>
        <v>0</v>
      </c>
      <c r="AS34" s="4">
        <f t="shared" si="6"/>
        <v>0</v>
      </c>
      <c r="AT34" s="4">
        <f t="shared" si="6"/>
        <v>0</v>
      </c>
      <c r="AU34" s="4">
        <f t="shared" si="6"/>
        <v>0</v>
      </c>
      <c r="AV34" s="4">
        <f t="shared" si="6"/>
        <v>0</v>
      </c>
      <c r="AW34" s="4">
        <f t="shared" si="6"/>
        <v>0</v>
      </c>
      <c r="AX34" s="4">
        <f t="shared" si="6"/>
        <v>0</v>
      </c>
      <c r="AY34" s="4">
        <f t="shared" si="6"/>
        <v>0</v>
      </c>
      <c r="AZ34" s="4">
        <f t="shared" si="6"/>
        <v>0</v>
      </c>
      <c r="BA34" s="95">
        <f t="shared" si="6"/>
        <v>0</v>
      </c>
      <c r="BB34" s="96"/>
      <c r="BC34" s="96"/>
    </row>
    <row r="35" spans="1:55" s="97" customFormat="1" ht="24.75" customHeight="1" hidden="1">
      <c r="A35" s="39">
        <f t="shared" si="2"/>
        <v>30</v>
      </c>
      <c r="B35" s="51"/>
      <c r="C35" s="52"/>
      <c r="D35" s="150"/>
      <c r="E35" s="150"/>
      <c r="F35" s="58"/>
      <c r="G35" s="150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5">
        <f>COUNTIF(L$5:AK$5,$D35)*2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>COUNTA(L35:AK35)</f>
        <v>0</v>
      </c>
      <c r="AN35" s="94">
        <f t="shared" si="6"/>
        <v>0</v>
      </c>
      <c r="AO35" s="4">
        <f t="shared" si="6"/>
        <v>0</v>
      </c>
      <c r="AP35" s="4">
        <f t="shared" si="6"/>
        <v>0</v>
      </c>
      <c r="AQ35" s="4">
        <f t="shared" si="6"/>
        <v>0</v>
      </c>
      <c r="AR35" s="4">
        <f t="shared" si="6"/>
        <v>0</v>
      </c>
      <c r="AS35" s="4">
        <f t="shared" si="6"/>
        <v>0</v>
      </c>
      <c r="AT35" s="4">
        <f t="shared" si="6"/>
        <v>0</v>
      </c>
      <c r="AU35" s="4">
        <f t="shared" si="6"/>
        <v>0</v>
      </c>
      <c r="AV35" s="4">
        <f t="shared" si="6"/>
        <v>0</v>
      </c>
      <c r="AW35" s="4">
        <f t="shared" si="6"/>
        <v>0</v>
      </c>
      <c r="AX35" s="4">
        <f t="shared" si="6"/>
        <v>0</v>
      </c>
      <c r="AY35" s="4">
        <f t="shared" si="6"/>
        <v>0</v>
      </c>
      <c r="AZ35" s="4">
        <f t="shared" si="6"/>
        <v>0</v>
      </c>
      <c r="BA35" s="95">
        <f t="shared" si="6"/>
        <v>0</v>
      </c>
      <c r="BB35" s="96"/>
      <c r="BC35" s="96"/>
    </row>
    <row r="36" spans="1:55" s="97" customFormat="1" ht="24.75" customHeight="1" hidden="1">
      <c r="A36" s="39">
        <f t="shared" si="2"/>
        <v>31</v>
      </c>
      <c r="B36" s="51"/>
      <c r="C36" s="56"/>
      <c r="D36" s="150"/>
      <c r="E36" s="150"/>
      <c r="F36" s="58"/>
      <c r="G36" s="150"/>
      <c r="H36" s="39" t="str">
        <f>IF(COUNTA(AK36)&gt;0,IF(COUNTA(L36:AK36)&lt;classé,"Non","Oui"),"Non")</f>
        <v>Non</v>
      </c>
      <c r="I36" s="14">
        <f>SUM(L36:AK36)-SUM(AN36:BA36)+K36</f>
        <v>0</v>
      </c>
      <c r="J36" s="117"/>
      <c r="K36" s="145">
        <f>COUNTIF(L$5:AK$5,$D36)*2</f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>MAX(L36:AK36)</f>
        <v>0</v>
      </c>
      <c r="AM36" s="5">
        <f>COUNTA(L36:AK36)</f>
        <v>0</v>
      </c>
      <c r="AN36" s="94">
        <f t="shared" si="6"/>
        <v>0</v>
      </c>
      <c r="AO36" s="4">
        <f t="shared" si="6"/>
        <v>0</v>
      </c>
      <c r="AP36" s="4">
        <f t="shared" si="6"/>
        <v>0</v>
      </c>
      <c r="AQ36" s="4">
        <f t="shared" si="6"/>
        <v>0</v>
      </c>
      <c r="AR36" s="4">
        <f t="shared" si="6"/>
        <v>0</v>
      </c>
      <c r="AS36" s="4">
        <f t="shared" si="6"/>
        <v>0</v>
      </c>
      <c r="AT36" s="4">
        <f t="shared" si="6"/>
        <v>0</v>
      </c>
      <c r="AU36" s="4">
        <f t="shared" si="6"/>
        <v>0</v>
      </c>
      <c r="AV36" s="4">
        <f t="shared" si="6"/>
        <v>0</v>
      </c>
      <c r="AW36" s="4">
        <f t="shared" si="6"/>
        <v>0</v>
      </c>
      <c r="AX36" s="4">
        <f t="shared" si="6"/>
        <v>0</v>
      </c>
      <c r="AY36" s="4">
        <f t="shared" si="6"/>
        <v>0</v>
      </c>
      <c r="AZ36" s="4">
        <f t="shared" si="6"/>
        <v>0</v>
      </c>
      <c r="BA36" s="95">
        <f t="shared" si="6"/>
        <v>0</v>
      </c>
      <c r="BB36" s="96"/>
      <c r="BC36" s="96"/>
    </row>
    <row r="37" spans="1:55" s="97" customFormat="1" ht="24.75" customHeight="1" hidden="1">
      <c r="A37" s="39">
        <f t="shared" si="2"/>
        <v>32</v>
      </c>
      <c r="B37" s="51"/>
      <c r="C37" s="56"/>
      <c r="D37" s="150"/>
      <c r="E37" s="150"/>
      <c r="F37" s="58"/>
      <c r="G37" s="150"/>
      <c r="H37" s="39" t="str">
        <f>IF(COUNTA(AK37)&gt;0,IF(COUNTA(L37:AK37)&lt;classé,"Non","Oui"),"Non")</f>
        <v>Non</v>
      </c>
      <c r="I37" s="14">
        <f>SUM(L37:AK37)-SUM(AN37:BA37)+K37</f>
        <v>0</v>
      </c>
      <c r="J37" s="117"/>
      <c r="K37" s="145">
        <f>COUNTIF(L$5:AK$5,$D37)*2</f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>MAX(L37:AK37)</f>
        <v>0</v>
      </c>
      <c r="AM37" s="5">
        <f>COUNTA(L37:AK37)</f>
        <v>0</v>
      </c>
      <c r="AN37" s="94">
        <f t="shared" si="6"/>
        <v>0</v>
      </c>
      <c r="AO37" s="4">
        <f t="shared" si="6"/>
        <v>0</v>
      </c>
      <c r="AP37" s="4">
        <f t="shared" si="6"/>
        <v>0</v>
      </c>
      <c r="AQ37" s="4">
        <f t="shared" si="6"/>
        <v>0</v>
      </c>
      <c r="AR37" s="4">
        <f t="shared" si="6"/>
        <v>0</v>
      </c>
      <c r="AS37" s="4">
        <f t="shared" si="6"/>
        <v>0</v>
      </c>
      <c r="AT37" s="4">
        <f t="shared" si="6"/>
        <v>0</v>
      </c>
      <c r="AU37" s="4">
        <f t="shared" si="6"/>
        <v>0</v>
      </c>
      <c r="AV37" s="4">
        <f t="shared" si="6"/>
        <v>0</v>
      </c>
      <c r="AW37" s="4">
        <f t="shared" si="6"/>
        <v>0</v>
      </c>
      <c r="AX37" s="4">
        <f t="shared" si="6"/>
        <v>0</v>
      </c>
      <c r="AY37" s="4">
        <f t="shared" si="6"/>
        <v>0</v>
      </c>
      <c r="AZ37" s="4">
        <f t="shared" si="6"/>
        <v>0</v>
      </c>
      <c r="BA37" s="95">
        <f t="shared" si="6"/>
        <v>0</v>
      </c>
      <c r="BB37" s="96"/>
      <c r="BC37" s="96"/>
    </row>
    <row r="38" spans="1:55" s="97" customFormat="1" ht="24.75" customHeight="1" hidden="1" thickBot="1">
      <c r="A38" s="39">
        <f t="shared" si="2"/>
        <v>33</v>
      </c>
      <c r="B38" s="51"/>
      <c r="C38" s="56"/>
      <c r="D38" s="57"/>
      <c r="E38" s="57"/>
      <c r="F38" s="58"/>
      <c r="G38" s="57"/>
      <c r="H38" s="39" t="str">
        <f>IF(COUNTA(AK38)&gt;0,IF(COUNTA(L38:AK38)&lt;classé,"Non","Oui"),"Non")</f>
        <v>Non</v>
      </c>
      <c r="I38" s="14">
        <f>SUM(L38:AK38)-SUM(AN38:BA38)+K38</f>
        <v>0</v>
      </c>
      <c r="J38" s="117"/>
      <c r="K38" s="145">
        <f>COUNTIF(L$5:AK$5,$D38)*2</f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>MAX(L38:AK38)</f>
        <v>0</v>
      </c>
      <c r="AM38" s="5">
        <f t="shared" si="4"/>
        <v>0</v>
      </c>
      <c r="AN38" s="94">
        <f t="shared" si="6"/>
        <v>0</v>
      </c>
      <c r="AO38" s="4">
        <f t="shared" si="6"/>
        <v>0</v>
      </c>
      <c r="AP38" s="4">
        <f t="shared" si="6"/>
        <v>0</v>
      </c>
      <c r="AQ38" s="4">
        <f t="shared" si="6"/>
        <v>0</v>
      </c>
      <c r="AR38" s="4">
        <f t="shared" si="6"/>
        <v>0</v>
      </c>
      <c r="AS38" s="4">
        <f t="shared" si="6"/>
        <v>0</v>
      </c>
      <c r="AT38" s="4">
        <f t="shared" si="6"/>
        <v>0</v>
      </c>
      <c r="AU38" s="4">
        <f t="shared" si="6"/>
        <v>0</v>
      </c>
      <c r="AV38" s="4">
        <f t="shared" si="6"/>
        <v>0</v>
      </c>
      <c r="AW38" s="4">
        <f t="shared" si="6"/>
        <v>0</v>
      </c>
      <c r="AX38" s="4">
        <f t="shared" si="6"/>
        <v>0</v>
      </c>
      <c r="AY38" s="4">
        <f t="shared" si="6"/>
        <v>0</v>
      </c>
      <c r="AZ38" s="4">
        <f t="shared" si="6"/>
        <v>0</v>
      </c>
      <c r="BA38" s="95">
        <f t="shared" si="6"/>
        <v>0</v>
      </c>
      <c r="BB38" s="96"/>
      <c r="BC38" s="96"/>
    </row>
    <row r="39" spans="1:55" s="97" customFormat="1" ht="24.75" customHeight="1" thickBot="1">
      <c r="A39" s="84"/>
      <c r="B39" s="85"/>
      <c r="C39" s="86" t="s">
        <v>6</v>
      </c>
      <c r="D39" s="86"/>
      <c r="E39" s="86"/>
      <c r="F39" s="86"/>
      <c r="G39" s="86"/>
      <c r="H39" s="85"/>
      <c r="I39" s="13"/>
      <c r="J39" s="85"/>
      <c r="K39" s="146"/>
      <c r="L39" s="87">
        <f>COUNT(L$6:L38)</f>
        <v>10</v>
      </c>
      <c r="M39" s="88">
        <f>COUNT(M$6:M38)</f>
        <v>10</v>
      </c>
      <c r="N39" s="89">
        <f>COUNT(N$6:N38)</f>
        <v>10</v>
      </c>
      <c r="O39" s="88">
        <f>COUNT(O$6:O38)</f>
        <v>10</v>
      </c>
      <c r="P39" s="89">
        <f>COUNT(P$6:P38)</f>
        <v>0</v>
      </c>
      <c r="Q39" s="90">
        <f>COUNT(Q$6:Q38)</f>
        <v>0</v>
      </c>
      <c r="R39" s="91">
        <f>COUNT(R$6:R38)</f>
        <v>0</v>
      </c>
      <c r="S39" s="88">
        <f>COUNT(S$6:S38)</f>
        <v>0</v>
      </c>
      <c r="T39" s="91">
        <f>COUNT(T$6:T38)</f>
        <v>0</v>
      </c>
      <c r="U39" s="90">
        <f>COUNT(U$6:U38)</f>
        <v>0</v>
      </c>
      <c r="V39" s="91">
        <f>COUNT(V$6:V38)</f>
        <v>0</v>
      </c>
      <c r="W39" s="88">
        <f>COUNT(W$6:W38)</f>
        <v>0</v>
      </c>
      <c r="X39" s="91">
        <f>COUNT(X$6:X38)</f>
        <v>0</v>
      </c>
      <c r="Y39" s="88">
        <f>COUNT(Y$6:Y38)</f>
        <v>0</v>
      </c>
      <c r="Z39" s="91">
        <f>COUNT(Z$6:Z38)</f>
        <v>0</v>
      </c>
      <c r="AA39" s="90">
        <f>COUNT(AA$6:AA38)</f>
        <v>0</v>
      </c>
      <c r="AB39" s="91">
        <f>COUNT(AB$6:AB38)</f>
        <v>0</v>
      </c>
      <c r="AC39" s="88">
        <f>COUNT(AC$6:AC38)</f>
        <v>0</v>
      </c>
      <c r="AD39" s="89">
        <f>COUNT(AD$6:AD38)</f>
        <v>0</v>
      </c>
      <c r="AE39" s="90">
        <f>COUNT(AE$6:AE38)</f>
        <v>0</v>
      </c>
      <c r="AF39" s="91">
        <f>COUNT(AF$6:AF38)</f>
        <v>0</v>
      </c>
      <c r="AG39" s="88">
        <f>COUNT(AG$6:AG38)</f>
        <v>0</v>
      </c>
      <c r="AH39" s="91">
        <f>COUNT(AH$6:AH38)</f>
        <v>0</v>
      </c>
      <c r="AI39" s="88">
        <f>COUNT(AI$6:AI38)</f>
        <v>0</v>
      </c>
      <c r="AJ39" s="90">
        <f>COUNT(AJ$6:AJ38)</f>
        <v>23</v>
      </c>
      <c r="AK39" s="92">
        <f>COUNT(AK$6:AK38)</f>
        <v>23</v>
      </c>
      <c r="AL39" s="4"/>
      <c r="AM39" s="5"/>
      <c r="AN39" s="125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7"/>
      <c r="BB39" s="96"/>
      <c r="BC39" s="96"/>
    </row>
    <row r="40" spans="1:55" ht="23.25" customHeight="1">
      <c r="A40" s="11"/>
      <c r="B40" s="40"/>
      <c r="D40" s="42"/>
      <c r="E40" s="42"/>
      <c r="F40" s="9" t="s">
        <v>15</v>
      </c>
      <c r="G40" s="43">
        <f>Nbcourse</f>
        <v>5</v>
      </c>
      <c r="I40" s="44"/>
      <c r="J40" s="11"/>
      <c r="K40" s="11"/>
      <c r="M40" s="45"/>
      <c r="N40" s="5"/>
      <c r="O40" s="5"/>
      <c r="T40" s="46"/>
      <c r="U40" s="5"/>
      <c r="V40" s="5"/>
      <c r="W40" s="5"/>
      <c r="X40" s="9" t="s">
        <v>16</v>
      </c>
      <c r="Y40" s="10">
        <f>classé/2</f>
        <v>2</v>
      </c>
      <c r="Z40" s="46" t="s">
        <v>17</v>
      </c>
      <c r="AA40" s="5"/>
      <c r="AB40" s="5"/>
      <c r="AC40" s="5"/>
      <c r="AD40" s="5"/>
      <c r="AE40" s="5"/>
      <c r="AF40" s="9"/>
      <c r="AG40" s="10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2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  <row r="43" spans="1:55" ht="12.75">
      <c r="A43" s="11"/>
      <c r="B43" s="11"/>
      <c r="C43" s="48"/>
      <c r="D43" s="42"/>
      <c r="E43" s="42"/>
      <c r="F43" s="42"/>
      <c r="G43" s="42"/>
      <c r="H43" s="11"/>
      <c r="I43" s="44"/>
      <c r="J43" s="11"/>
      <c r="K43" s="11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47"/>
      <c r="AL43" s="47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42"/>
      <c r="BC43" s="42"/>
    </row>
    <row r="44" spans="1:55" ht="12.75">
      <c r="A44" s="11"/>
      <c r="B44" s="11"/>
      <c r="C44" s="48"/>
      <c r="D44" s="42"/>
      <c r="E44" s="42"/>
      <c r="F44" s="42"/>
      <c r="G44" s="42"/>
      <c r="H44" s="11"/>
      <c r="I44" s="44"/>
      <c r="J44" s="11"/>
      <c r="K44" s="11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47"/>
      <c r="AL44" s="47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42"/>
      <c r="BC44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8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69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N8" sqref="N8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19" t="s">
        <v>34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4"/>
      <c r="M5" s="133"/>
      <c r="N5" s="134" t="s">
        <v>112</v>
      </c>
      <c r="O5" s="133"/>
      <c r="P5" s="132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2"/>
      <c r="AC5" s="133"/>
      <c r="AD5" s="134"/>
      <c r="AE5" s="133"/>
      <c r="AF5" s="134"/>
      <c r="AG5" s="133"/>
      <c r="AH5" s="132"/>
      <c r="AI5" s="133"/>
      <c r="AJ5" s="134" t="s">
        <v>235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 t="s">
        <v>101</v>
      </c>
      <c r="C6" s="112"/>
      <c r="D6" s="151" t="s">
        <v>110</v>
      </c>
      <c r="E6" s="151" t="s">
        <v>111</v>
      </c>
      <c r="F6" s="114"/>
      <c r="G6" s="151" t="s">
        <v>38</v>
      </c>
      <c r="H6" s="39" t="str">
        <f>IF(COUNTA(AK6)&gt;0,IF(COUNTA(L6:AK6)&lt;classé,"Non","Oui"),"Non")</f>
        <v>Oui</v>
      </c>
      <c r="I6" s="115">
        <f>SUM(L6:AK6)-SUM(AN6:BA6)+K6</f>
        <v>123</v>
      </c>
      <c r="J6" s="116"/>
      <c r="K6" s="145">
        <f>COUNTIF(L$5:AK$5,$D6)*2</f>
        <v>0</v>
      </c>
      <c r="L6" s="118"/>
      <c r="M6" s="119"/>
      <c r="N6" s="120">
        <v>50</v>
      </c>
      <c r="O6" s="119">
        <v>40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19</v>
      </c>
      <c r="AK6" s="123">
        <v>14</v>
      </c>
      <c r="AL6" s="4">
        <f>MAX(L6:AK6)</f>
        <v>50</v>
      </c>
      <c r="AM6" s="5">
        <f aca="true" t="shared" si="0" ref="AM6:AM35">COUNTA(L6:AK6)</f>
        <v>4</v>
      </c>
      <c r="AN6" s="94">
        <f aca="true" t="shared" si="1" ref="AN6:BA15">IF($AM6&gt;Nbcourse+AN$3-1-$J6,LARGE($L6:$AK6,Nbcourse+AN$3-$J6),0)</f>
        <v>0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 t="s">
        <v>297</v>
      </c>
    </row>
    <row r="7" spans="1:54" s="97" customFormat="1" ht="24.75" customHeight="1">
      <c r="A7" s="39">
        <f aca="true" t="shared" si="2" ref="A7:A35">A6+1</f>
        <v>2</v>
      </c>
      <c r="B7" s="51" t="s">
        <v>101</v>
      </c>
      <c r="C7" s="52"/>
      <c r="D7" s="150" t="s">
        <v>112</v>
      </c>
      <c r="E7" s="150" t="s">
        <v>113</v>
      </c>
      <c r="F7" s="58"/>
      <c r="G7" s="150" t="s">
        <v>114</v>
      </c>
      <c r="H7" s="39" t="str">
        <f>IF(COUNTA(AK7)&gt;0,IF(COUNTA(L7:AK7)&lt;classé,"Non","Oui"),"Non")</f>
        <v>Oui</v>
      </c>
      <c r="I7" s="14">
        <f>SUM(L7:AK7)-SUM(AN7:BA7)+K7</f>
        <v>118</v>
      </c>
      <c r="J7" s="117"/>
      <c r="K7" s="145">
        <f>COUNTIF(L$5:AK$5,$D7)*2</f>
        <v>2</v>
      </c>
      <c r="L7" s="15"/>
      <c r="M7" s="16"/>
      <c r="N7" s="54">
        <v>40</v>
      </c>
      <c r="O7" s="16">
        <v>32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26</v>
      </c>
      <c r="AK7" s="82">
        <v>18</v>
      </c>
      <c r="AL7" s="4">
        <f>MAX(L7:AK7)</f>
        <v>40</v>
      </c>
      <c r="AM7" s="5">
        <f t="shared" si="0"/>
        <v>4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</row>
    <row r="8" spans="1:54" s="97" customFormat="1" ht="24.75" customHeight="1">
      <c r="A8" s="39">
        <f t="shared" si="2"/>
        <v>3</v>
      </c>
      <c r="B8" s="51"/>
      <c r="C8" s="52"/>
      <c r="D8" s="150" t="s">
        <v>115</v>
      </c>
      <c r="E8" s="8" t="s">
        <v>116</v>
      </c>
      <c r="F8" s="53"/>
      <c r="G8" s="8" t="s">
        <v>114</v>
      </c>
      <c r="H8" s="39" t="str">
        <f>IF(COUNTA(AK8)&gt;0,IF(COUNTA(L8:AK8)&lt;classé,"Non","Oui"),"Non")</f>
        <v>Oui</v>
      </c>
      <c r="I8" s="14">
        <f>SUM(L8:AK8)-SUM(AN8:BA8)+K8</f>
        <v>116</v>
      </c>
      <c r="J8" s="117"/>
      <c r="K8" s="145">
        <f>COUNTIF(L$5:AK$5,$D8)*2</f>
        <v>0</v>
      </c>
      <c r="L8" s="15"/>
      <c r="M8" s="16"/>
      <c r="N8" s="54">
        <v>32</v>
      </c>
      <c r="O8" s="16">
        <v>50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14</v>
      </c>
      <c r="AK8" s="82">
        <v>20</v>
      </c>
      <c r="AL8" s="4">
        <f>MAX(L8:AK8)</f>
        <v>50</v>
      </c>
      <c r="AM8" s="5">
        <f t="shared" si="0"/>
        <v>4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</row>
    <row r="9" spans="1:54" s="97" customFormat="1" ht="24.75" customHeight="1" thickBot="1">
      <c r="A9" s="169">
        <f t="shared" si="2"/>
        <v>4</v>
      </c>
      <c r="B9" s="170" t="s">
        <v>101</v>
      </c>
      <c r="C9" s="171"/>
      <c r="D9" s="172" t="s">
        <v>117</v>
      </c>
      <c r="E9" s="172" t="s">
        <v>118</v>
      </c>
      <c r="F9" s="173"/>
      <c r="G9" s="172" t="s">
        <v>62</v>
      </c>
      <c r="H9" s="169" t="str">
        <f>IF(COUNTA(AK9)&gt;0,IF(COUNTA(L9:AK9)&lt;classé,"Non","Oui"),"Non")</f>
        <v>Oui</v>
      </c>
      <c r="I9" s="174">
        <f>SUM(L9:AK9)-SUM(AN9:BA9)+K9</f>
        <v>85</v>
      </c>
      <c r="J9" s="175"/>
      <c r="K9" s="176">
        <f>COUNTIF(L$5:AK$5,$D9)*2</f>
        <v>0</v>
      </c>
      <c r="L9" s="177"/>
      <c r="M9" s="178"/>
      <c r="N9" s="179">
        <v>26</v>
      </c>
      <c r="O9" s="178">
        <v>26</v>
      </c>
      <c r="P9" s="179"/>
      <c r="Q9" s="180"/>
      <c r="R9" s="181"/>
      <c r="S9" s="178"/>
      <c r="T9" s="181"/>
      <c r="U9" s="180"/>
      <c r="V9" s="181"/>
      <c r="W9" s="178"/>
      <c r="X9" s="181"/>
      <c r="Y9" s="178"/>
      <c r="Z9" s="181"/>
      <c r="AA9" s="180"/>
      <c r="AB9" s="181"/>
      <c r="AC9" s="178"/>
      <c r="AD9" s="179"/>
      <c r="AE9" s="180"/>
      <c r="AF9" s="181"/>
      <c r="AG9" s="178"/>
      <c r="AH9" s="181"/>
      <c r="AI9" s="178"/>
      <c r="AJ9" s="180">
        <v>16</v>
      </c>
      <c r="AK9" s="182">
        <v>17</v>
      </c>
      <c r="AL9" s="4">
        <f>MAX(L9:AK9)</f>
        <v>26</v>
      </c>
      <c r="AM9" s="5">
        <f t="shared" si="0"/>
        <v>4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</row>
    <row r="10" spans="1:54" s="97" customFormat="1" ht="24.75" customHeight="1">
      <c r="A10" s="188">
        <f t="shared" si="2"/>
        <v>5</v>
      </c>
      <c r="B10" s="183"/>
      <c r="C10" s="184"/>
      <c r="D10" s="185" t="s">
        <v>235</v>
      </c>
      <c r="E10" s="185" t="s">
        <v>236</v>
      </c>
      <c r="F10" s="186">
        <v>28766</v>
      </c>
      <c r="G10" s="185" t="s">
        <v>120</v>
      </c>
      <c r="H10" s="188" t="str">
        <f>IF(COUNTA(AK10)&gt;0,IF(COUNTA(L10:AK10)&lt;classé,"Non","Oui"),"Non")</f>
        <v>Non</v>
      </c>
      <c r="I10" s="189">
        <f>SUM(L10:AK10)-SUM(AN10:BA10)+K10</f>
        <v>92</v>
      </c>
      <c r="J10" s="190"/>
      <c r="K10" s="190">
        <f>COUNTIF(L$5:AK$5,$D10)*2</f>
        <v>2</v>
      </c>
      <c r="L10" s="191"/>
      <c r="M10" s="192"/>
      <c r="N10" s="193"/>
      <c r="O10" s="192"/>
      <c r="P10" s="193"/>
      <c r="Q10" s="194"/>
      <c r="R10" s="195"/>
      <c r="S10" s="192"/>
      <c r="T10" s="195"/>
      <c r="U10" s="194"/>
      <c r="V10" s="195"/>
      <c r="W10" s="192"/>
      <c r="X10" s="195"/>
      <c r="Y10" s="192"/>
      <c r="Z10" s="195"/>
      <c r="AA10" s="194"/>
      <c r="AB10" s="195"/>
      <c r="AC10" s="192"/>
      <c r="AD10" s="193"/>
      <c r="AE10" s="194"/>
      <c r="AF10" s="195"/>
      <c r="AG10" s="192"/>
      <c r="AH10" s="195"/>
      <c r="AI10" s="192"/>
      <c r="AJ10" s="194">
        <v>50</v>
      </c>
      <c r="AK10" s="196">
        <v>40</v>
      </c>
      <c r="AL10" s="4">
        <f>MAX(L10:AK10)</f>
        <v>50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</row>
    <row r="11" spans="1:54" s="97" customFormat="1" ht="24.75" customHeight="1">
      <c r="A11" s="201">
        <f t="shared" si="2"/>
        <v>6</v>
      </c>
      <c r="B11" s="197"/>
      <c r="C11" s="198"/>
      <c r="D11" s="210" t="s">
        <v>234</v>
      </c>
      <c r="E11" s="210" t="s">
        <v>109</v>
      </c>
      <c r="F11" s="200">
        <v>27900</v>
      </c>
      <c r="G11" s="210" t="s">
        <v>100</v>
      </c>
      <c r="H11" s="201" t="str">
        <f>IF(COUNTA(AK11)&gt;0,IF(COUNTA(L11:AK11)&lt;classé,"Non","Oui"),"Non")</f>
        <v>Non</v>
      </c>
      <c r="I11" s="202">
        <f>SUM(L11:AK11)-SUM(AN11:BA11)+K11</f>
        <v>90</v>
      </c>
      <c r="J11" s="203"/>
      <c r="K11" s="203">
        <f>COUNTIF(L$5:AK$5,$D11)*2</f>
        <v>0</v>
      </c>
      <c r="L11" s="204"/>
      <c r="M11" s="205"/>
      <c r="N11" s="206"/>
      <c r="O11" s="205"/>
      <c r="P11" s="206"/>
      <c r="Q11" s="207"/>
      <c r="R11" s="208"/>
      <c r="S11" s="205"/>
      <c r="T11" s="208"/>
      <c r="U11" s="207"/>
      <c r="V11" s="208"/>
      <c r="W11" s="205"/>
      <c r="X11" s="208"/>
      <c r="Y11" s="205"/>
      <c r="Z11" s="208"/>
      <c r="AA11" s="207"/>
      <c r="AB11" s="208"/>
      <c r="AC11" s="205"/>
      <c r="AD11" s="206"/>
      <c r="AE11" s="207"/>
      <c r="AF11" s="208"/>
      <c r="AG11" s="205"/>
      <c r="AH11" s="208"/>
      <c r="AI11" s="205"/>
      <c r="AJ11" s="207">
        <v>40</v>
      </c>
      <c r="AK11" s="209">
        <v>50</v>
      </c>
      <c r="AL11" s="4">
        <f>MAX(L11:AK11)</f>
        <v>50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</row>
    <row r="12" spans="1:54" s="97" customFormat="1" ht="24.75" customHeight="1">
      <c r="A12" s="201">
        <f t="shared" si="2"/>
        <v>7</v>
      </c>
      <c r="B12" s="197"/>
      <c r="C12" s="213"/>
      <c r="D12" s="210" t="s">
        <v>268</v>
      </c>
      <c r="E12" s="210" t="s">
        <v>176</v>
      </c>
      <c r="F12" s="200"/>
      <c r="G12" s="210" t="s">
        <v>54</v>
      </c>
      <c r="H12" s="201" t="str">
        <f>IF(COUNTA(AK12)&gt;0,IF(COUNTA(L12:AK12)&lt;classé,"Non","Oui"),"Non")</f>
        <v>Non</v>
      </c>
      <c r="I12" s="202">
        <f>SUM(L12:AK12)-SUM(AN12:BA12)+K12</f>
        <v>64</v>
      </c>
      <c r="J12" s="203"/>
      <c r="K12" s="203">
        <f>COUNTIF(L$5:AK$5,$D12)*2</f>
        <v>0</v>
      </c>
      <c r="L12" s="204"/>
      <c r="M12" s="205"/>
      <c r="N12" s="206"/>
      <c r="O12" s="205"/>
      <c r="P12" s="206"/>
      <c r="Q12" s="207"/>
      <c r="R12" s="208"/>
      <c r="S12" s="205"/>
      <c r="T12" s="208"/>
      <c r="U12" s="207"/>
      <c r="V12" s="208"/>
      <c r="W12" s="205"/>
      <c r="X12" s="208"/>
      <c r="Y12" s="205"/>
      <c r="Z12" s="208"/>
      <c r="AA12" s="207"/>
      <c r="AB12" s="208"/>
      <c r="AC12" s="205"/>
      <c r="AD12" s="206"/>
      <c r="AE12" s="207"/>
      <c r="AF12" s="208"/>
      <c r="AG12" s="205"/>
      <c r="AH12" s="208"/>
      <c r="AI12" s="205"/>
      <c r="AJ12" s="207">
        <v>32</v>
      </c>
      <c r="AK12" s="209">
        <v>32</v>
      </c>
      <c r="AL12" s="4">
        <f>MAX(L12:AK12)</f>
        <v>32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</row>
    <row r="13" spans="1:54" s="97" customFormat="1" ht="24.75" customHeight="1">
      <c r="A13" s="201">
        <f t="shared" si="2"/>
        <v>8</v>
      </c>
      <c r="B13" s="197"/>
      <c r="C13" s="213"/>
      <c r="D13" s="210" t="s">
        <v>238</v>
      </c>
      <c r="E13" s="210" t="s">
        <v>239</v>
      </c>
      <c r="F13" s="200">
        <v>28748</v>
      </c>
      <c r="G13" s="210" t="s">
        <v>120</v>
      </c>
      <c r="H13" s="201" t="str">
        <f>IF(COUNTA(AK13)&gt;0,IF(COUNTA(L13:AK13)&lt;classé,"Non","Oui"),"Non")</f>
        <v>Non</v>
      </c>
      <c r="I13" s="202">
        <f>SUM(L13:AK13)-SUM(AN13:BA13)+K13</f>
        <v>44</v>
      </c>
      <c r="J13" s="203"/>
      <c r="K13" s="203">
        <f>COUNTIF(L$5:AK$5,$D13)*2</f>
        <v>0</v>
      </c>
      <c r="L13" s="204"/>
      <c r="M13" s="205"/>
      <c r="N13" s="206"/>
      <c r="O13" s="205"/>
      <c r="P13" s="206"/>
      <c r="Q13" s="207"/>
      <c r="R13" s="208"/>
      <c r="S13" s="205"/>
      <c r="T13" s="208"/>
      <c r="U13" s="207"/>
      <c r="V13" s="208"/>
      <c r="W13" s="205"/>
      <c r="X13" s="208"/>
      <c r="Y13" s="205"/>
      <c r="Z13" s="208"/>
      <c r="AA13" s="207"/>
      <c r="AB13" s="208"/>
      <c r="AC13" s="205"/>
      <c r="AD13" s="206"/>
      <c r="AE13" s="207"/>
      <c r="AF13" s="208"/>
      <c r="AG13" s="205"/>
      <c r="AH13" s="208"/>
      <c r="AI13" s="205"/>
      <c r="AJ13" s="207">
        <v>18</v>
      </c>
      <c r="AK13" s="209">
        <v>26</v>
      </c>
      <c r="AL13" s="4">
        <f>MAX(L13:AK13)</f>
        <v>26</v>
      </c>
      <c r="AM13" s="5">
        <f t="shared" si="0"/>
        <v>2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</row>
    <row r="14" spans="1:54" s="97" customFormat="1" ht="24.75" customHeight="1">
      <c r="A14" s="201">
        <f t="shared" si="2"/>
        <v>9</v>
      </c>
      <c r="B14" s="197"/>
      <c r="C14" s="198"/>
      <c r="D14" s="210" t="s">
        <v>196</v>
      </c>
      <c r="E14" s="210" t="s">
        <v>45</v>
      </c>
      <c r="F14" s="200">
        <v>30131</v>
      </c>
      <c r="G14" s="210" t="s">
        <v>62</v>
      </c>
      <c r="H14" s="201" t="str">
        <f>IF(COUNTA(AK14)&gt;0,IF(COUNTA(L14:AK14)&lt;classé,"Non","Oui"),"Non")</f>
        <v>Non</v>
      </c>
      <c r="I14" s="202">
        <f>SUM(L14:AK14)-SUM(AN14:BA14)+K14</f>
        <v>42</v>
      </c>
      <c r="J14" s="203"/>
      <c r="K14" s="203">
        <f>COUNTIF(L$5:AK$5,$D14)*2</f>
        <v>0</v>
      </c>
      <c r="L14" s="204"/>
      <c r="M14" s="205"/>
      <c r="N14" s="206"/>
      <c r="O14" s="205"/>
      <c r="P14" s="206"/>
      <c r="Q14" s="207"/>
      <c r="R14" s="208"/>
      <c r="S14" s="205"/>
      <c r="T14" s="208"/>
      <c r="U14" s="207"/>
      <c r="V14" s="208"/>
      <c r="W14" s="205"/>
      <c r="X14" s="208"/>
      <c r="Y14" s="205"/>
      <c r="Z14" s="208"/>
      <c r="AA14" s="207"/>
      <c r="AB14" s="208"/>
      <c r="AC14" s="205"/>
      <c r="AD14" s="206"/>
      <c r="AE14" s="207"/>
      <c r="AF14" s="208"/>
      <c r="AG14" s="205"/>
      <c r="AH14" s="208"/>
      <c r="AI14" s="205"/>
      <c r="AJ14" s="207">
        <v>20</v>
      </c>
      <c r="AK14" s="209">
        <v>22</v>
      </c>
      <c r="AL14" s="4">
        <f>MAX(L14:AK14)</f>
        <v>22</v>
      </c>
      <c r="AM14" s="5">
        <f t="shared" si="0"/>
        <v>2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</row>
    <row r="15" spans="1:54" s="97" customFormat="1" ht="24.75" customHeight="1">
      <c r="A15" s="201">
        <f t="shared" si="2"/>
        <v>10</v>
      </c>
      <c r="B15" s="197" t="s">
        <v>101</v>
      </c>
      <c r="C15" s="198"/>
      <c r="D15" s="210" t="s">
        <v>240</v>
      </c>
      <c r="E15" s="210" t="s">
        <v>241</v>
      </c>
      <c r="F15" s="200">
        <v>21436</v>
      </c>
      <c r="G15" s="210" t="s">
        <v>242</v>
      </c>
      <c r="H15" s="201" t="str">
        <f>IF(COUNTA(AK15)&gt;0,IF(COUNTA(L15:AK15)&lt;classé,"Non","Oui"),"Non")</f>
        <v>Non</v>
      </c>
      <c r="I15" s="202">
        <f>SUM(L15:AK15)-SUM(AN15:BA15)+K15</f>
        <v>36</v>
      </c>
      <c r="J15" s="203"/>
      <c r="K15" s="203">
        <f>COUNTIF(L$5:AK$5,$D15)*2</f>
        <v>0</v>
      </c>
      <c r="L15" s="204"/>
      <c r="M15" s="205"/>
      <c r="N15" s="206"/>
      <c r="O15" s="205"/>
      <c r="P15" s="206"/>
      <c r="Q15" s="207"/>
      <c r="R15" s="208"/>
      <c r="S15" s="205"/>
      <c r="T15" s="208"/>
      <c r="U15" s="207"/>
      <c r="V15" s="208"/>
      <c r="W15" s="205"/>
      <c r="X15" s="208"/>
      <c r="Y15" s="205"/>
      <c r="Z15" s="208"/>
      <c r="AA15" s="207"/>
      <c r="AB15" s="208"/>
      <c r="AC15" s="205"/>
      <c r="AD15" s="206"/>
      <c r="AE15" s="207"/>
      <c r="AF15" s="208"/>
      <c r="AG15" s="205"/>
      <c r="AH15" s="208"/>
      <c r="AI15" s="205"/>
      <c r="AJ15" s="207">
        <v>17</v>
      </c>
      <c r="AK15" s="209">
        <v>19</v>
      </c>
      <c r="AL15" s="4">
        <f>MAX(L15:AK15)</f>
        <v>19</v>
      </c>
      <c r="AM15" s="5">
        <f t="shared" si="0"/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</row>
    <row r="16" spans="1:54" s="97" customFormat="1" ht="24.75" customHeight="1">
      <c r="A16" s="188">
        <f t="shared" si="2"/>
        <v>11</v>
      </c>
      <c r="B16" s="183"/>
      <c r="C16" s="184"/>
      <c r="D16" s="210" t="s">
        <v>237</v>
      </c>
      <c r="E16" s="185" t="s">
        <v>65</v>
      </c>
      <c r="F16" s="186">
        <v>29726</v>
      </c>
      <c r="G16" s="185" t="s">
        <v>120</v>
      </c>
      <c r="H16" s="201" t="str">
        <f>IF(COUNTA(AK16)&gt;0,IF(COUNTA(L16:AK16)&lt;classé,"Non","Oui"),"Non")</f>
        <v>Non</v>
      </c>
      <c r="I16" s="189">
        <f>SUM(L16:AK16)-SUM(AN16:BA16)+K16</f>
        <v>35</v>
      </c>
      <c r="J16" s="190"/>
      <c r="K16" s="203">
        <f>COUNTIF(L$5:AK$5,$D16)*2</f>
        <v>0</v>
      </c>
      <c r="L16" s="191"/>
      <c r="M16" s="192"/>
      <c r="N16" s="193"/>
      <c r="O16" s="192"/>
      <c r="P16" s="193"/>
      <c r="Q16" s="194"/>
      <c r="R16" s="195"/>
      <c r="S16" s="192"/>
      <c r="T16" s="195"/>
      <c r="U16" s="194"/>
      <c r="V16" s="195"/>
      <c r="W16" s="192"/>
      <c r="X16" s="195"/>
      <c r="Y16" s="192"/>
      <c r="Z16" s="195"/>
      <c r="AA16" s="194"/>
      <c r="AB16" s="195"/>
      <c r="AC16" s="192"/>
      <c r="AD16" s="193"/>
      <c r="AE16" s="194"/>
      <c r="AF16" s="195"/>
      <c r="AG16" s="192"/>
      <c r="AH16" s="195"/>
      <c r="AI16" s="192"/>
      <c r="AJ16" s="194">
        <v>22</v>
      </c>
      <c r="AK16" s="196">
        <v>13</v>
      </c>
      <c r="AL16" s="4">
        <f>MAX(L16:AK16)</f>
        <v>22</v>
      </c>
      <c r="AM16" s="5">
        <f t="shared" si="0"/>
        <v>2</v>
      </c>
      <c r="AN16" s="94">
        <f aca="true" t="shared" si="3" ref="AN16:BA35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</row>
    <row r="17" spans="1:54" s="97" customFormat="1" ht="24.75" customHeight="1">
      <c r="A17" s="201">
        <f t="shared" si="2"/>
        <v>12</v>
      </c>
      <c r="B17" s="197"/>
      <c r="C17" s="213"/>
      <c r="D17" s="210" t="s">
        <v>271</v>
      </c>
      <c r="E17" s="210" t="s">
        <v>178</v>
      </c>
      <c r="F17" s="200"/>
      <c r="G17" s="210" t="s">
        <v>120</v>
      </c>
      <c r="H17" s="201" t="str">
        <f>IF(COUNTA(AK17)&gt;0,IF(COUNTA(L17:AK17)&lt;classé,"Non","Oui"),"Non")</f>
        <v>Non</v>
      </c>
      <c r="I17" s="202">
        <f>SUM(L17:AK17)-SUM(AN17:BA17)+K17</f>
        <v>31</v>
      </c>
      <c r="J17" s="203"/>
      <c r="K17" s="203">
        <f>COUNTIF(L$5:AK$5,$D17)*2</f>
        <v>0</v>
      </c>
      <c r="L17" s="204"/>
      <c r="M17" s="205"/>
      <c r="N17" s="206"/>
      <c r="O17" s="205"/>
      <c r="P17" s="206"/>
      <c r="Q17" s="207"/>
      <c r="R17" s="208"/>
      <c r="S17" s="205"/>
      <c r="T17" s="208"/>
      <c r="U17" s="207"/>
      <c r="V17" s="208"/>
      <c r="W17" s="205"/>
      <c r="X17" s="208"/>
      <c r="Y17" s="205"/>
      <c r="Z17" s="208"/>
      <c r="AA17" s="207"/>
      <c r="AB17" s="208"/>
      <c r="AC17" s="205"/>
      <c r="AD17" s="206"/>
      <c r="AE17" s="207"/>
      <c r="AF17" s="208"/>
      <c r="AG17" s="205"/>
      <c r="AH17" s="208"/>
      <c r="AI17" s="205"/>
      <c r="AJ17" s="207">
        <v>15</v>
      </c>
      <c r="AK17" s="209">
        <v>16</v>
      </c>
      <c r="AL17" s="4">
        <f>MAX(L17:AK17)</f>
        <v>16</v>
      </c>
      <c r="AM17" s="5">
        <f t="shared" si="0"/>
        <v>2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</row>
    <row r="18" spans="1:54" s="97" customFormat="1" ht="24.75" customHeight="1">
      <c r="A18" s="201">
        <f t="shared" si="2"/>
        <v>13</v>
      </c>
      <c r="B18" s="197"/>
      <c r="C18" s="213"/>
      <c r="D18" s="210" t="s">
        <v>246</v>
      </c>
      <c r="E18" s="210" t="s">
        <v>247</v>
      </c>
      <c r="F18" s="200">
        <v>30172</v>
      </c>
      <c r="G18" s="210" t="s">
        <v>225</v>
      </c>
      <c r="H18" s="201" t="str">
        <f>IF(COUNTA(AK18)&gt;0,IF(COUNTA(L18:AK18)&lt;classé,"Non","Oui"),"Non")</f>
        <v>Non</v>
      </c>
      <c r="I18" s="202">
        <f>SUM(L18:AK18)-SUM(AN18:BA18)+K18</f>
        <v>28</v>
      </c>
      <c r="J18" s="203"/>
      <c r="K18" s="203">
        <f>COUNTIF(L$5:AK$5,$D18)*2</f>
        <v>0</v>
      </c>
      <c r="L18" s="204"/>
      <c r="M18" s="205"/>
      <c r="N18" s="206"/>
      <c r="O18" s="205"/>
      <c r="P18" s="206"/>
      <c r="Q18" s="207"/>
      <c r="R18" s="208"/>
      <c r="S18" s="205"/>
      <c r="T18" s="208"/>
      <c r="U18" s="207"/>
      <c r="V18" s="208"/>
      <c r="W18" s="205"/>
      <c r="X18" s="208"/>
      <c r="Y18" s="205"/>
      <c r="Z18" s="208"/>
      <c r="AA18" s="207"/>
      <c r="AB18" s="208"/>
      <c r="AC18" s="205"/>
      <c r="AD18" s="206"/>
      <c r="AE18" s="207"/>
      <c r="AF18" s="208"/>
      <c r="AG18" s="205"/>
      <c r="AH18" s="208"/>
      <c r="AI18" s="205"/>
      <c r="AJ18" s="207">
        <v>13</v>
      </c>
      <c r="AK18" s="209">
        <v>15</v>
      </c>
      <c r="AL18" s="4">
        <f>MAX(L18:AK18)</f>
        <v>15</v>
      </c>
      <c r="AM18" s="5">
        <f t="shared" si="0"/>
        <v>2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</row>
    <row r="19" spans="1:54" s="97" customFormat="1" ht="24.75" customHeight="1">
      <c r="A19" s="201">
        <f t="shared" si="2"/>
        <v>14</v>
      </c>
      <c r="B19" s="197"/>
      <c r="C19" s="213"/>
      <c r="D19" s="210" t="s">
        <v>270</v>
      </c>
      <c r="E19" s="210" t="s">
        <v>269</v>
      </c>
      <c r="F19" s="200"/>
      <c r="G19" s="210" t="s">
        <v>59</v>
      </c>
      <c r="H19" s="201" t="str">
        <f>IF(COUNTA(AK19)&gt;0,IF(COUNTA(L19:AK19)&lt;classé,"Non","Oui"),"Non")</f>
        <v>Non</v>
      </c>
      <c r="I19" s="202">
        <f>SUM(L19:AK19)-SUM(AN19:BA19)+K19</f>
        <v>24</v>
      </c>
      <c r="J19" s="203"/>
      <c r="K19" s="203">
        <f>COUNTIF(L$5:AK$5,$D19)*2</f>
        <v>0</v>
      </c>
      <c r="L19" s="204"/>
      <c r="M19" s="205"/>
      <c r="N19" s="206"/>
      <c r="O19" s="205"/>
      <c r="P19" s="206"/>
      <c r="Q19" s="207"/>
      <c r="R19" s="208"/>
      <c r="S19" s="205"/>
      <c r="T19" s="208"/>
      <c r="U19" s="207"/>
      <c r="V19" s="208"/>
      <c r="W19" s="205"/>
      <c r="X19" s="208"/>
      <c r="Y19" s="205"/>
      <c r="Z19" s="208"/>
      <c r="AA19" s="207"/>
      <c r="AB19" s="208"/>
      <c r="AC19" s="205"/>
      <c r="AD19" s="206"/>
      <c r="AE19" s="207"/>
      <c r="AF19" s="208"/>
      <c r="AG19" s="205"/>
      <c r="AH19" s="208"/>
      <c r="AI19" s="205"/>
      <c r="AJ19" s="207">
        <v>12</v>
      </c>
      <c r="AK19" s="209">
        <v>12</v>
      </c>
      <c r="AL19" s="4">
        <f>MAX(L19:AK19)</f>
        <v>12</v>
      </c>
      <c r="AM19" s="5">
        <f t="shared" si="0"/>
        <v>2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</row>
    <row r="20" spans="1:54" s="97" customFormat="1" ht="24.75" customHeight="1" thickBot="1">
      <c r="A20" s="201">
        <f t="shared" si="2"/>
        <v>15</v>
      </c>
      <c r="B20" s="197" t="s">
        <v>101</v>
      </c>
      <c r="C20" s="198"/>
      <c r="D20" s="210" t="s">
        <v>244</v>
      </c>
      <c r="E20" s="212" t="s">
        <v>245</v>
      </c>
      <c r="F20" s="211">
        <v>19909</v>
      </c>
      <c r="G20" s="212" t="s">
        <v>242</v>
      </c>
      <c r="H20" s="201" t="str">
        <f>IF(COUNTA(AK20)&gt;0,IF(COUNTA(L20:AK20)&lt;classé,"Non","Oui"),"Non")</f>
        <v>Non</v>
      </c>
      <c r="I20" s="202">
        <f>SUM(L20:AK20)-SUM(AN20:BA20)+K20</f>
        <v>22</v>
      </c>
      <c r="J20" s="203"/>
      <c r="K20" s="203">
        <f>COUNTIF(L$5:AK$5,$D20)*2</f>
        <v>0</v>
      </c>
      <c r="L20" s="204"/>
      <c r="M20" s="205"/>
      <c r="N20" s="206"/>
      <c r="O20" s="205"/>
      <c r="P20" s="206"/>
      <c r="Q20" s="207"/>
      <c r="R20" s="208"/>
      <c r="S20" s="205"/>
      <c r="T20" s="208"/>
      <c r="U20" s="207"/>
      <c r="V20" s="208"/>
      <c r="W20" s="205"/>
      <c r="X20" s="208"/>
      <c r="Y20" s="205"/>
      <c r="Z20" s="208"/>
      <c r="AA20" s="207"/>
      <c r="AB20" s="208"/>
      <c r="AC20" s="205"/>
      <c r="AD20" s="206"/>
      <c r="AE20" s="207"/>
      <c r="AF20" s="208"/>
      <c r="AG20" s="205"/>
      <c r="AH20" s="208"/>
      <c r="AI20" s="205"/>
      <c r="AJ20" s="207">
        <v>11</v>
      </c>
      <c r="AK20" s="209">
        <v>11</v>
      </c>
      <c r="AL20" s="4">
        <f>MAX(L20:AK20)</f>
        <v>11</v>
      </c>
      <c r="AM20" s="5">
        <f t="shared" si="0"/>
        <v>2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</row>
    <row r="21" spans="1:54" s="97" customFormat="1" ht="24.75" customHeight="1" hidden="1">
      <c r="A21" s="39">
        <f t="shared" si="2"/>
        <v>16</v>
      </c>
      <c r="B21" s="51"/>
      <c r="C21" s="56"/>
      <c r="D21" s="57"/>
      <c r="E21" s="57"/>
      <c r="F21" s="58"/>
      <c r="G21" s="57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5">
        <f>COUNTIF(L$5:AK$5,$D21)*2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0"/>
        <v>0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</row>
    <row r="22" spans="1:54" s="97" customFormat="1" ht="24.75" customHeight="1" hidden="1">
      <c r="A22" s="39">
        <f t="shared" si="2"/>
        <v>17</v>
      </c>
      <c r="B22" s="51"/>
      <c r="C22" s="56"/>
      <c r="D22" s="57"/>
      <c r="E22" s="57"/>
      <c r="F22" s="58"/>
      <c r="G22" s="8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5">
        <f>COUNTIF(L$5:AK$5,$D22)*2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0"/>
        <v>0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</row>
    <row r="23" spans="1:54" s="97" customFormat="1" ht="24.75" customHeight="1" hidden="1">
      <c r="A23" s="39">
        <f t="shared" si="2"/>
        <v>18</v>
      </c>
      <c r="B23" s="51"/>
      <c r="C23" s="52"/>
      <c r="D23" s="57"/>
      <c r="E23" s="8"/>
      <c r="F23" s="53"/>
      <c r="G23" s="8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5">
        <f>COUNTIF(L$5:AK$5,$D23)*2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</row>
    <row r="24" spans="1:54" s="97" customFormat="1" ht="24.75" customHeight="1" hidden="1">
      <c r="A24" s="39">
        <f t="shared" si="2"/>
        <v>19</v>
      </c>
      <c r="B24" s="51"/>
      <c r="C24" s="56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5">
        <f>COUNTIF(L$5:AK$5,$D24)*2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</row>
    <row r="25" spans="1:54" s="97" customFormat="1" ht="24.75" customHeight="1" hidden="1">
      <c r="A25" s="39">
        <f t="shared" si="2"/>
        <v>20</v>
      </c>
      <c r="B25" s="51"/>
      <c r="C25" s="56"/>
      <c r="D25" s="8"/>
      <c r="E25" s="8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5">
        <f>COUNTIF(L$5:AK$5,$D25)*2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>COUNTA(L25:AK25)</f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</row>
    <row r="26" spans="1:54" s="97" customFormat="1" ht="24.75" customHeight="1" hidden="1">
      <c r="A26" s="39">
        <f t="shared" si="2"/>
        <v>21</v>
      </c>
      <c r="B26" s="51"/>
      <c r="C26" s="52"/>
      <c r="D26" s="57"/>
      <c r="E26" s="57"/>
      <c r="F26" s="53"/>
      <c r="G26" s="8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5">
        <f>COUNTIF(L$5:AK$5,$D26)*2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>COUNTA(L26:AK26)</f>
        <v>0</v>
      </c>
      <c r="AN26" s="94">
        <f t="shared" si="3"/>
        <v>0</v>
      </c>
      <c r="AO26" s="4">
        <f t="shared" si="3"/>
        <v>0</v>
      </c>
      <c r="AP26" s="4">
        <f t="shared" si="3"/>
        <v>0</v>
      </c>
      <c r="AQ26" s="4">
        <f t="shared" si="3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95">
        <f t="shared" si="3"/>
        <v>0</v>
      </c>
      <c r="BB26" s="96"/>
    </row>
    <row r="27" spans="1:54" s="97" customFormat="1" ht="24.75" customHeight="1" hidden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5">
        <f>COUNTIF(L$5:AK$5,$D27)*2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>COUNTA(L27:AK27)</f>
        <v>0</v>
      </c>
      <c r="AN27" s="94">
        <f t="shared" si="3"/>
        <v>0</v>
      </c>
      <c r="AO27" s="4">
        <f t="shared" si="3"/>
        <v>0</v>
      </c>
      <c r="AP27" s="4">
        <f t="shared" si="3"/>
        <v>0</v>
      </c>
      <c r="AQ27" s="4">
        <f t="shared" si="3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95">
        <f t="shared" si="3"/>
        <v>0</v>
      </c>
      <c r="BB27" s="96"/>
    </row>
    <row r="28" spans="1:54" s="97" customFormat="1" ht="24.75" customHeight="1" hidden="1">
      <c r="A28" s="39">
        <f t="shared" si="2"/>
        <v>23</v>
      </c>
      <c r="B28" s="51"/>
      <c r="C28" s="56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5">
        <f>COUNTIF(L$5:AK$5,$D28)*2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>COUNTA(L28:AK28)</f>
        <v>0</v>
      </c>
      <c r="AN28" s="9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95">
        <f t="shared" si="3"/>
        <v>0</v>
      </c>
      <c r="BB28" s="96"/>
    </row>
    <row r="29" spans="1:54" s="97" customFormat="1" ht="24.75" customHeight="1" hidden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5">
        <f>COUNTIF(L$5:AK$5,$D29)*2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aca="true" t="shared" si="4" ref="AM29:AM34">COUNTA(L29:AK29)</f>
        <v>0</v>
      </c>
      <c r="AN29" s="9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95">
        <f t="shared" si="3"/>
        <v>0</v>
      </c>
      <c r="BB29" s="96"/>
    </row>
    <row r="30" spans="1:54" s="97" customFormat="1" ht="24.75" customHeight="1" hidden="1">
      <c r="A30" s="39">
        <f t="shared" si="2"/>
        <v>25</v>
      </c>
      <c r="B30" s="51"/>
      <c r="C30" s="56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5">
        <f>COUNTIF(L$5:AK$5,$D30)*2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95">
        <f t="shared" si="3"/>
        <v>0</v>
      </c>
      <c r="BB30" s="96"/>
    </row>
    <row r="31" spans="1:54" s="97" customFormat="1" ht="24.75" customHeight="1" hidden="1">
      <c r="A31" s="39">
        <f t="shared" si="2"/>
        <v>26</v>
      </c>
      <c r="B31" s="51"/>
      <c r="C31" s="56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5">
        <f>COUNTIF(L$5:AK$5,$D31)*2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3"/>
        <v>0</v>
      </c>
      <c r="AO31" s="4">
        <f t="shared" si="3"/>
        <v>0</v>
      </c>
      <c r="AP31" s="4">
        <f t="shared" si="3"/>
        <v>0</v>
      </c>
      <c r="AQ31" s="4">
        <f t="shared" si="3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95">
        <f t="shared" si="3"/>
        <v>0</v>
      </c>
      <c r="BB31" s="96"/>
    </row>
    <row r="32" spans="1:54" s="97" customFormat="1" ht="24.75" customHeight="1" hidden="1">
      <c r="A32" s="39">
        <f t="shared" si="2"/>
        <v>27</v>
      </c>
      <c r="B32" s="51"/>
      <c r="C32" s="56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5">
        <f>COUNTIF(L$5:AK$5,$D32)*2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3"/>
        <v>0</v>
      </c>
      <c r="AO32" s="4">
        <f t="shared" si="3"/>
        <v>0</v>
      </c>
      <c r="AP32" s="4">
        <f t="shared" si="3"/>
        <v>0</v>
      </c>
      <c r="AQ32" s="4">
        <f t="shared" si="3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0</v>
      </c>
      <c r="BA32" s="95">
        <f t="shared" si="3"/>
        <v>0</v>
      </c>
      <c r="BB32" s="96"/>
    </row>
    <row r="33" spans="1:54" s="97" customFormat="1" ht="24.75" customHeight="1" hidden="1">
      <c r="A33" s="39">
        <f t="shared" si="2"/>
        <v>28</v>
      </c>
      <c r="B33" s="51"/>
      <c r="C33" s="56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5">
        <f>COUNTIF(L$5:AK$5,$D33)*2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 t="shared" si="3"/>
        <v>0</v>
      </c>
      <c r="AO33" s="4">
        <f t="shared" si="3"/>
        <v>0</v>
      </c>
      <c r="AP33" s="4">
        <f t="shared" si="3"/>
        <v>0</v>
      </c>
      <c r="AQ33" s="4">
        <f aca="true" t="shared" si="5" ref="AQ33:BA33">IF($AM33&gt;Nbcourse+AQ$3-1-$J33,LARGE($L33:$AK33,Nbcourse+AQ$3-$J33),0)</f>
        <v>0</v>
      </c>
      <c r="AR33" s="4">
        <f t="shared" si="5"/>
        <v>0</v>
      </c>
      <c r="AS33" s="4">
        <f t="shared" si="5"/>
        <v>0</v>
      </c>
      <c r="AT33" s="4">
        <f t="shared" si="5"/>
        <v>0</v>
      </c>
      <c r="AU33" s="4">
        <f t="shared" si="5"/>
        <v>0</v>
      </c>
      <c r="AV33" s="4">
        <f t="shared" si="5"/>
        <v>0</v>
      </c>
      <c r="AW33" s="4">
        <f t="shared" si="5"/>
        <v>0</v>
      </c>
      <c r="AX33" s="4">
        <f t="shared" si="5"/>
        <v>0</v>
      </c>
      <c r="AY33" s="4">
        <f t="shared" si="5"/>
        <v>0</v>
      </c>
      <c r="AZ33" s="4">
        <f t="shared" si="5"/>
        <v>0</v>
      </c>
      <c r="BA33" s="95">
        <f t="shared" si="5"/>
        <v>0</v>
      </c>
      <c r="BB33" s="96"/>
    </row>
    <row r="34" spans="1:54" s="97" customFormat="1" ht="24.75" customHeight="1" hidden="1">
      <c r="A34" s="39">
        <f t="shared" si="2"/>
        <v>29</v>
      </c>
      <c r="B34" s="51"/>
      <c r="C34" s="56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5">
        <f>COUNTIF(L$5:AK$5,$D34)*2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aca="true" t="shared" si="6" ref="AN34:BA34">IF($AM34&gt;Nbcourse+AN$3-1-$J34,LARGE($L34:$AK34,Nbcourse+AN$3-$J34),0)</f>
        <v>0</v>
      </c>
      <c r="AO34" s="4">
        <f t="shared" si="6"/>
        <v>0</v>
      </c>
      <c r="AP34" s="4">
        <f t="shared" si="6"/>
        <v>0</v>
      </c>
      <c r="AQ34" s="4">
        <f t="shared" si="6"/>
        <v>0</v>
      </c>
      <c r="AR34" s="4">
        <f t="shared" si="6"/>
        <v>0</v>
      </c>
      <c r="AS34" s="4">
        <f t="shared" si="6"/>
        <v>0</v>
      </c>
      <c r="AT34" s="4">
        <f t="shared" si="6"/>
        <v>0</v>
      </c>
      <c r="AU34" s="4">
        <f t="shared" si="6"/>
        <v>0</v>
      </c>
      <c r="AV34" s="4">
        <f t="shared" si="6"/>
        <v>0</v>
      </c>
      <c r="AW34" s="4">
        <f t="shared" si="6"/>
        <v>0</v>
      </c>
      <c r="AX34" s="4">
        <f t="shared" si="6"/>
        <v>0</v>
      </c>
      <c r="AY34" s="4">
        <f t="shared" si="6"/>
        <v>0</v>
      </c>
      <c r="AZ34" s="4">
        <f t="shared" si="6"/>
        <v>0</v>
      </c>
      <c r="BA34" s="95">
        <f t="shared" si="6"/>
        <v>0</v>
      </c>
      <c r="BB34" s="96"/>
    </row>
    <row r="35" spans="1:54" s="97" customFormat="1" ht="24.75" customHeight="1" hidden="1" thickBot="1">
      <c r="A35" s="39">
        <f t="shared" si="2"/>
        <v>30</v>
      </c>
      <c r="B35" s="51"/>
      <c r="C35" s="56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5">
        <f>COUNTIF(L$5:AK$5,$D35)*2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0"/>
        <v>0</v>
      </c>
      <c r="AN35" s="94">
        <f t="shared" si="3"/>
        <v>0</v>
      </c>
      <c r="AO35" s="4">
        <f t="shared" si="3"/>
        <v>0</v>
      </c>
      <c r="AP35" s="4">
        <f t="shared" si="3"/>
        <v>0</v>
      </c>
      <c r="AQ35" s="4">
        <f t="shared" si="3"/>
        <v>0</v>
      </c>
      <c r="AR35" s="4">
        <f t="shared" si="3"/>
        <v>0</v>
      </c>
      <c r="AS35" s="4">
        <f t="shared" si="3"/>
        <v>0</v>
      </c>
      <c r="AT35" s="4">
        <f t="shared" si="3"/>
        <v>0</v>
      </c>
      <c r="AU35" s="4">
        <f t="shared" si="3"/>
        <v>0</v>
      </c>
      <c r="AV35" s="4">
        <f t="shared" si="3"/>
        <v>0</v>
      </c>
      <c r="AW35" s="4">
        <f t="shared" si="3"/>
        <v>0</v>
      </c>
      <c r="AX35" s="4">
        <f t="shared" si="3"/>
        <v>0</v>
      </c>
      <c r="AY35" s="4">
        <f t="shared" si="3"/>
        <v>0</v>
      </c>
      <c r="AZ35" s="4">
        <f t="shared" si="3"/>
        <v>0</v>
      </c>
      <c r="BA35" s="95">
        <f t="shared" si="3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0</v>
      </c>
      <c r="M36" s="88">
        <f>COUNT(M$6:M35)</f>
        <v>0</v>
      </c>
      <c r="N36" s="89">
        <f>COUNT(N$6:N35)</f>
        <v>4</v>
      </c>
      <c r="O36" s="88">
        <f>COUNT(O$6:O35)</f>
        <v>4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15</v>
      </c>
      <c r="AK36" s="92">
        <f>COUNT(AK$6:AK35)</f>
        <v>15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49" t="s">
        <v>26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E44" sqref="E4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9.832031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L1" s="93" t="s">
        <v>29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4" t="s">
        <v>88</v>
      </c>
      <c r="M5" s="133"/>
      <c r="N5" s="134" t="s">
        <v>88</v>
      </c>
      <c r="O5" s="133"/>
      <c r="P5" s="132"/>
      <c r="Q5" s="133"/>
      <c r="R5" s="132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2"/>
      <c r="AE5" s="133"/>
      <c r="AF5" s="132"/>
      <c r="AG5" s="133"/>
      <c r="AH5" s="132"/>
      <c r="AI5" s="133"/>
      <c r="AJ5" s="134" t="s">
        <v>88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3" s="97" customFormat="1" ht="24.75" customHeight="1">
      <c r="A6" s="110">
        <v>1</v>
      </c>
      <c r="B6" s="51"/>
      <c r="C6" s="112"/>
      <c r="D6" s="113" t="s">
        <v>88</v>
      </c>
      <c r="E6" s="113" t="s">
        <v>89</v>
      </c>
      <c r="F6" s="114"/>
      <c r="G6" s="113" t="s">
        <v>38</v>
      </c>
      <c r="H6" s="39" t="str">
        <f>IF(COUNTA(AK6)&gt;0,IF(COUNTA(L6:AK6)&lt;classé,"Non","Oui"),"Non")</f>
        <v>Oui</v>
      </c>
      <c r="I6" s="115">
        <f>SUM(L6:AK6)-SUM(AN6:BA6)+K6</f>
        <v>256</v>
      </c>
      <c r="J6" s="116"/>
      <c r="K6" s="145">
        <f>COUNTIF(L$5:AK$5,$D6)*2</f>
        <v>6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22</v>
      </c>
      <c r="AL6" s="4">
        <f>MAX(L6:AK6)</f>
        <v>50</v>
      </c>
      <c r="AM6" s="5">
        <f aca="true" t="shared" si="0" ref="AM6:AM14">COUNTA(L6:AK6)</f>
        <v>6</v>
      </c>
      <c r="AN6" s="94">
        <f aca="true" t="shared" si="1" ref="AN6:BA25">IF($AM6&gt;Nbcourse+AN$3-1-$J6,LARGE($L6:$AK6,Nbcourse+AN$3-$J6),0)</f>
        <v>22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</row>
    <row r="7" spans="1:55" s="97" customFormat="1" ht="24.75" customHeight="1">
      <c r="A7" s="39">
        <f aca="true" t="shared" si="2" ref="A7:A35">A6+1</f>
        <v>2</v>
      </c>
      <c r="B7" s="51"/>
      <c r="C7" s="52"/>
      <c r="D7" s="150" t="s">
        <v>168</v>
      </c>
      <c r="E7" s="150" t="s">
        <v>68</v>
      </c>
      <c r="F7" s="58"/>
      <c r="G7" s="150" t="s">
        <v>86</v>
      </c>
      <c r="H7" s="39" t="str">
        <f>IF(COUNTA(AK7)&gt;0,IF(COUNTA(L7:AK7)&lt;classé,"Non","Oui"),"Non")</f>
        <v>Oui</v>
      </c>
      <c r="I7" s="14">
        <f>SUM(L7:AK7)-SUM(AN7:BA7)+K7</f>
        <v>122</v>
      </c>
      <c r="J7" s="117"/>
      <c r="K7" s="145">
        <f>COUNTIF(L$5:AK$5,$D7)*2</f>
        <v>0</v>
      </c>
      <c r="L7" s="15"/>
      <c r="M7" s="16"/>
      <c r="N7" s="54">
        <v>32</v>
      </c>
      <c r="O7" s="16">
        <v>32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26</v>
      </c>
      <c r="AK7" s="82">
        <v>32</v>
      </c>
      <c r="AL7" s="4">
        <f>MAX(L7:AK7)</f>
        <v>32</v>
      </c>
      <c r="AM7" s="5">
        <f t="shared" si="0"/>
        <v>4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  <c r="BC7" s="96"/>
    </row>
    <row r="8" spans="1:55" s="97" customFormat="1" ht="24.75" customHeight="1" thickBot="1">
      <c r="A8" s="169">
        <f t="shared" si="2"/>
        <v>3</v>
      </c>
      <c r="B8" s="170"/>
      <c r="C8" s="171"/>
      <c r="D8" s="215" t="s">
        <v>90</v>
      </c>
      <c r="E8" s="215" t="s">
        <v>91</v>
      </c>
      <c r="F8" s="173"/>
      <c r="G8" s="215" t="s">
        <v>38</v>
      </c>
      <c r="H8" s="169" t="str">
        <f>IF(COUNTA(AK8)&gt;0,IF(COUNTA(L8:AK8)&lt;classé,"Non","Oui"),"Non")</f>
        <v>Oui</v>
      </c>
      <c r="I8" s="174">
        <f>SUM(L8:AK8)-SUM(AN8:BA8)+K8</f>
        <v>118</v>
      </c>
      <c r="J8" s="175"/>
      <c r="K8" s="176">
        <f>COUNTIF(L$5:AK$5,$D8)*2</f>
        <v>0</v>
      </c>
      <c r="L8" s="177">
        <v>40</v>
      </c>
      <c r="M8" s="178">
        <v>40</v>
      </c>
      <c r="N8" s="179"/>
      <c r="O8" s="178"/>
      <c r="P8" s="179"/>
      <c r="Q8" s="180"/>
      <c r="R8" s="181"/>
      <c r="S8" s="178"/>
      <c r="T8" s="181"/>
      <c r="U8" s="180"/>
      <c r="V8" s="181"/>
      <c r="W8" s="178"/>
      <c r="X8" s="181"/>
      <c r="Y8" s="178"/>
      <c r="Z8" s="181"/>
      <c r="AA8" s="180"/>
      <c r="AB8" s="181"/>
      <c r="AC8" s="178"/>
      <c r="AD8" s="179"/>
      <c r="AE8" s="180"/>
      <c r="AF8" s="181"/>
      <c r="AG8" s="178"/>
      <c r="AH8" s="181"/>
      <c r="AI8" s="178"/>
      <c r="AJ8" s="180">
        <v>19</v>
      </c>
      <c r="AK8" s="182">
        <v>19</v>
      </c>
      <c r="AL8" s="4">
        <f>MAX(L8:AK8)</f>
        <v>40</v>
      </c>
      <c r="AM8" s="5">
        <f t="shared" si="0"/>
        <v>4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  <c r="BC8" s="96"/>
    </row>
    <row r="9" spans="1:55" s="97" customFormat="1" ht="24.75" customHeight="1">
      <c r="A9" s="188">
        <f t="shared" si="2"/>
        <v>4</v>
      </c>
      <c r="B9" s="183"/>
      <c r="C9" s="184"/>
      <c r="D9" s="185" t="s">
        <v>248</v>
      </c>
      <c r="E9" s="185" t="s">
        <v>170</v>
      </c>
      <c r="F9" s="186">
        <v>33678</v>
      </c>
      <c r="G9" s="185" t="s">
        <v>225</v>
      </c>
      <c r="H9" s="188" t="str">
        <f>IF(COUNTA(AK9)&gt;0,IF(COUNTA(L9:AK9)&lt;classé,"Non","Oui"),"Non")</f>
        <v>Non</v>
      </c>
      <c r="I9" s="189">
        <f>SUM(L9:AK9)-SUM(AN9:BA9)+K9</f>
        <v>90</v>
      </c>
      <c r="J9" s="190"/>
      <c r="K9" s="190">
        <f>COUNTIF(L$5:AK$5,$D9)*2</f>
        <v>0</v>
      </c>
      <c r="L9" s="191"/>
      <c r="M9" s="192"/>
      <c r="N9" s="193"/>
      <c r="O9" s="192"/>
      <c r="P9" s="193"/>
      <c r="Q9" s="194"/>
      <c r="R9" s="195"/>
      <c r="S9" s="192"/>
      <c r="T9" s="195"/>
      <c r="U9" s="194"/>
      <c r="V9" s="195"/>
      <c r="W9" s="192"/>
      <c r="X9" s="195"/>
      <c r="Y9" s="192"/>
      <c r="Z9" s="195"/>
      <c r="AA9" s="194"/>
      <c r="AB9" s="195"/>
      <c r="AC9" s="192"/>
      <c r="AD9" s="193"/>
      <c r="AE9" s="194"/>
      <c r="AF9" s="195"/>
      <c r="AG9" s="192"/>
      <c r="AH9" s="195"/>
      <c r="AI9" s="192"/>
      <c r="AJ9" s="194">
        <v>40</v>
      </c>
      <c r="AK9" s="196">
        <v>50</v>
      </c>
      <c r="AL9" s="4">
        <f>MAX(L9:AK9)</f>
        <v>50</v>
      </c>
      <c r="AM9" s="5">
        <f t="shared" si="0"/>
        <v>2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  <c r="BC9" s="96"/>
    </row>
    <row r="10" spans="1:55" s="97" customFormat="1" ht="24.75" customHeight="1">
      <c r="A10" s="201">
        <f t="shared" si="2"/>
        <v>5</v>
      </c>
      <c r="B10" s="197"/>
      <c r="C10" s="198"/>
      <c r="D10" s="199" t="s">
        <v>167</v>
      </c>
      <c r="E10" s="199" t="s">
        <v>166</v>
      </c>
      <c r="F10" s="200"/>
      <c r="G10" s="199" t="s">
        <v>100</v>
      </c>
      <c r="H10" s="201" t="str">
        <f>IF(COUNTA(AK10)&gt;0,IF(COUNTA(L10:AK10)&lt;classé,"Non","Oui"),"Non")</f>
        <v>Non</v>
      </c>
      <c r="I10" s="202">
        <f>SUM(L10:AK10)-SUM(AN10:BA10)+K10</f>
        <v>80</v>
      </c>
      <c r="J10" s="203"/>
      <c r="K10" s="203">
        <f>COUNTIF(L$5:AK$5,$D10)*2</f>
        <v>0</v>
      </c>
      <c r="L10" s="204"/>
      <c r="M10" s="205"/>
      <c r="N10" s="206">
        <v>40</v>
      </c>
      <c r="O10" s="205">
        <v>40</v>
      </c>
      <c r="P10" s="206"/>
      <c r="Q10" s="207"/>
      <c r="R10" s="208"/>
      <c r="S10" s="205"/>
      <c r="T10" s="208"/>
      <c r="U10" s="207"/>
      <c r="V10" s="208"/>
      <c r="W10" s="205"/>
      <c r="X10" s="208"/>
      <c r="Y10" s="205"/>
      <c r="Z10" s="208"/>
      <c r="AA10" s="207"/>
      <c r="AB10" s="208"/>
      <c r="AC10" s="205"/>
      <c r="AD10" s="206"/>
      <c r="AE10" s="207"/>
      <c r="AF10" s="208"/>
      <c r="AG10" s="205"/>
      <c r="AH10" s="208"/>
      <c r="AI10" s="205"/>
      <c r="AJ10" s="207"/>
      <c r="AK10" s="209"/>
      <c r="AL10" s="4">
        <f>MAX(L10:AK10)</f>
        <v>40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  <c r="BC10" s="96"/>
    </row>
    <row r="11" spans="1:55" s="97" customFormat="1" ht="24.75" customHeight="1">
      <c r="A11" s="201">
        <f t="shared" si="2"/>
        <v>6</v>
      </c>
      <c r="B11" s="197"/>
      <c r="C11" s="198"/>
      <c r="D11" s="210" t="s">
        <v>249</v>
      </c>
      <c r="E11" s="210" t="s">
        <v>250</v>
      </c>
      <c r="F11" s="200">
        <v>36331</v>
      </c>
      <c r="G11" s="210" t="s">
        <v>100</v>
      </c>
      <c r="H11" s="201" t="str">
        <f>IF(COUNTA(AK11)&gt;0,IF(COUNTA(L11:AK11)&lt;classé,"Non","Oui"),"Non")</f>
        <v>Non</v>
      </c>
      <c r="I11" s="202">
        <f>SUM(L11:AK11)-SUM(AN11:BA11)+K11</f>
        <v>72</v>
      </c>
      <c r="J11" s="203"/>
      <c r="K11" s="203">
        <f>COUNTIF(L$5:AK$5,$D11)*2</f>
        <v>0</v>
      </c>
      <c r="L11" s="204"/>
      <c r="M11" s="205"/>
      <c r="N11" s="206"/>
      <c r="O11" s="205"/>
      <c r="P11" s="206"/>
      <c r="Q11" s="207"/>
      <c r="R11" s="208"/>
      <c r="S11" s="205"/>
      <c r="T11" s="208"/>
      <c r="U11" s="207"/>
      <c r="V11" s="208"/>
      <c r="W11" s="205"/>
      <c r="X11" s="208"/>
      <c r="Y11" s="205"/>
      <c r="Z11" s="208"/>
      <c r="AA11" s="207"/>
      <c r="AB11" s="208"/>
      <c r="AC11" s="205"/>
      <c r="AD11" s="206"/>
      <c r="AE11" s="207"/>
      <c r="AF11" s="208"/>
      <c r="AG11" s="205"/>
      <c r="AH11" s="208"/>
      <c r="AI11" s="205"/>
      <c r="AJ11" s="207">
        <v>32</v>
      </c>
      <c r="AK11" s="209">
        <v>40</v>
      </c>
      <c r="AL11" s="4">
        <f>MAX(L11:AK11)</f>
        <v>40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  <c r="BC11" s="96"/>
    </row>
    <row r="12" spans="1:55" s="97" customFormat="1" ht="24.75" customHeight="1">
      <c r="A12" s="201">
        <f t="shared" si="2"/>
        <v>7</v>
      </c>
      <c r="B12" s="197"/>
      <c r="C12" s="198"/>
      <c r="D12" s="210" t="s">
        <v>92</v>
      </c>
      <c r="E12" s="210" t="s">
        <v>93</v>
      </c>
      <c r="F12" s="200"/>
      <c r="G12" s="210" t="s">
        <v>94</v>
      </c>
      <c r="H12" s="201" t="str">
        <f>IF(COUNTA(AK12)&gt;0,IF(COUNTA(L12:AK12)&lt;classé,"Non","Oui"),"Non")</f>
        <v>Non</v>
      </c>
      <c r="I12" s="202">
        <f>SUM(L12:AK12)-SUM(AN12:BA12)+K12</f>
        <v>64</v>
      </c>
      <c r="J12" s="203"/>
      <c r="K12" s="203">
        <f>COUNTIF(L$5:AK$5,$D12)*2</f>
        <v>0</v>
      </c>
      <c r="L12" s="204">
        <v>32</v>
      </c>
      <c r="M12" s="205">
        <v>32</v>
      </c>
      <c r="N12" s="206"/>
      <c r="O12" s="205"/>
      <c r="P12" s="206"/>
      <c r="Q12" s="207"/>
      <c r="R12" s="208"/>
      <c r="S12" s="205"/>
      <c r="T12" s="208"/>
      <c r="U12" s="207"/>
      <c r="V12" s="208"/>
      <c r="W12" s="205"/>
      <c r="X12" s="208"/>
      <c r="Y12" s="205"/>
      <c r="Z12" s="208"/>
      <c r="AA12" s="207"/>
      <c r="AB12" s="208"/>
      <c r="AC12" s="205"/>
      <c r="AD12" s="206"/>
      <c r="AE12" s="207"/>
      <c r="AF12" s="208"/>
      <c r="AG12" s="205"/>
      <c r="AH12" s="208"/>
      <c r="AI12" s="205"/>
      <c r="AJ12" s="207"/>
      <c r="AK12" s="209"/>
      <c r="AL12" s="4">
        <f>MAX(L12:AK12)</f>
        <v>32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  <c r="BB12" s="96"/>
      <c r="BC12" s="96"/>
    </row>
    <row r="13" spans="1:55" s="97" customFormat="1" ht="24.75" customHeight="1">
      <c r="A13" s="201">
        <f t="shared" si="2"/>
        <v>8</v>
      </c>
      <c r="B13" s="197"/>
      <c r="C13" s="198"/>
      <c r="D13" s="210" t="s">
        <v>95</v>
      </c>
      <c r="E13" s="210" t="s">
        <v>96</v>
      </c>
      <c r="F13" s="200"/>
      <c r="G13" s="210" t="s">
        <v>38</v>
      </c>
      <c r="H13" s="201" t="str">
        <f>IF(COUNTA(AK13)&gt;0,IF(COUNTA(L13:AK13)&lt;classé,"Non","Oui"),"Non")</f>
        <v>Non</v>
      </c>
      <c r="I13" s="202">
        <f>SUM(L13:AK13)-SUM(AN13:BA13)+K13</f>
        <v>52</v>
      </c>
      <c r="J13" s="203"/>
      <c r="K13" s="203">
        <f>COUNTIF(L$5:AK$5,$D13)*2</f>
        <v>0</v>
      </c>
      <c r="L13" s="204">
        <v>26</v>
      </c>
      <c r="M13" s="205">
        <v>26</v>
      </c>
      <c r="N13" s="206"/>
      <c r="O13" s="205"/>
      <c r="P13" s="206"/>
      <c r="Q13" s="207"/>
      <c r="R13" s="208"/>
      <c r="S13" s="205"/>
      <c r="T13" s="208"/>
      <c r="U13" s="207"/>
      <c r="V13" s="208"/>
      <c r="W13" s="205"/>
      <c r="X13" s="208"/>
      <c r="Y13" s="205"/>
      <c r="Z13" s="208"/>
      <c r="AA13" s="207"/>
      <c r="AB13" s="208"/>
      <c r="AC13" s="205"/>
      <c r="AD13" s="206"/>
      <c r="AE13" s="207"/>
      <c r="AF13" s="208"/>
      <c r="AG13" s="205"/>
      <c r="AH13" s="208"/>
      <c r="AI13" s="205"/>
      <c r="AJ13" s="207"/>
      <c r="AK13" s="209"/>
      <c r="AL13" s="4">
        <f>MAX(L13:AK13)</f>
        <v>26</v>
      </c>
      <c r="AM13" s="5">
        <f t="shared" si="0"/>
        <v>2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  <c r="BC13" s="96"/>
    </row>
    <row r="14" spans="1:55" s="97" customFormat="1" ht="24.75" customHeight="1">
      <c r="A14" s="201">
        <f t="shared" si="2"/>
        <v>9</v>
      </c>
      <c r="B14" s="197"/>
      <c r="C14" s="198"/>
      <c r="D14" s="210" t="s">
        <v>251</v>
      </c>
      <c r="E14" s="210" t="s">
        <v>252</v>
      </c>
      <c r="F14" s="200">
        <v>32981</v>
      </c>
      <c r="G14" s="210" t="s">
        <v>153</v>
      </c>
      <c r="H14" s="201" t="str">
        <f>IF(COUNTA(AK14)&gt;0,IF(COUNTA(L14:AK14)&lt;classé,"Non","Oui"),"Non")</f>
        <v>Non</v>
      </c>
      <c r="I14" s="202">
        <f>SUM(L14:AK14)-SUM(AN14:BA14)+K14</f>
        <v>46</v>
      </c>
      <c r="J14" s="203"/>
      <c r="K14" s="203">
        <f>COUNTIF(L$5:AK$5,$D14)*2</f>
        <v>0</v>
      </c>
      <c r="L14" s="204"/>
      <c r="M14" s="205"/>
      <c r="N14" s="206"/>
      <c r="O14" s="205"/>
      <c r="P14" s="206"/>
      <c r="Q14" s="207"/>
      <c r="R14" s="208"/>
      <c r="S14" s="205"/>
      <c r="T14" s="208"/>
      <c r="U14" s="207"/>
      <c r="V14" s="208"/>
      <c r="W14" s="205"/>
      <c r="X14" s="208"/>
      <c r="Y14" s="205"/>
      <c r="Z14" s="208"/>
      <c r="AA14" s="207"/>
      <c r="AB14" s="208"/>
      <c r="AC14" s="205"/>
      <c r="AD14" s="206"/>
      <c r="AE14" s="207"/>
      <c r="AF14" s="208"/>
      <c r="AG14" s="205"/>
      <c r="AH14" s="208"/>
      <c r="AI14" s="205"/>
      <c r="AJ14" s="207">
        <v>20</v>
      </c>
      <c r="AK14" s="209">
        <v>26</v>
      </c>
      <c r="AL14" s="4">
        <f>MAX(L14:AK14)</f>
        <v>26</v>
      </c>
      <c r="AM14" s="5">
        <f t="shared" si="0"/>
        <v>2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  <c r="BC14" s="96"/>
    </row>
    <row r="15" spans="1:55" s="97" customFormat="1" ht="24.75" customHeight="1">
      <c r="A15" s="201">
        <f t="shared" si="2"/>
        <v>10</v>
      </c>
      <c r="B15" s="197"/>
      <c r="C15" s="198"/>
      <c r="D15" s="210" t="s">
        <v>97</v>
      </c>
      <c r="E15" s="210" t="s">
        <v>65</v>
      </c>
      <c r="F15" s="200"/>
      <c r="G15" s="210" t="s">
        <v>38</v>
      </c>
      <c r="H15" s="201" t="str">
        <f>IF(COUNTA(AK15)&gt;0,IF(COUNTA(L15:AK15)&lt;classé,"Non","Oui"),"Non")</f>
        <v>Non</v>
      </c>
      <c r="I15" s="202">
        <f>SUM(L15:AK15)-SUM(AN15:BA15)+K15</f>
        <v>44</v>
      </c>
      <c r="J15" s="203"/>
      <c r="K15" s="203">
        <f>COUNTIF(L$5:AK$5,$D15)*2</f>
        <v>0</v>
      </c>
      <c r="L15" s="204">
        <v>22</v>
      </c>
      <c r="M15" s="205">
        <v>22</v>
      </c>
      <c r="N15" s="206"/>
      <c r="O15" s="205"/>
      <c r="P15" s="206"/>
      <c r="Q15" s="207"/>
      <c r="R15" s="208"/>
      <c r="S15" s="205"/>
      <c r="T15" s="208"/>
      <c r="U15" s="207"/>
      <c r="V15" s="208"/>
      <c r="W15" s="205"/>
      <c r="X15" s="208"/>
      <c r="Y15" s="205"/>
      <c r="Z15" s="208"/>
      <c r="AA15" s="207"/>
      <c r="AB15" s="208"/>
      <c r="AC15" s="205"/>
      <c r="AD15" s="206"/>
      <c r="AE15" s="207"/>
      <c r="AF15" s="208"/>
      <c r="AG15" s="205"/>
      <c r="AH15" s="208"/>
      <c r="AI15" s="205"/>
      <c r="AJ15" s="207"/>
      <c r="AK15" s="209"/>
      <c r="AL15" s="4">
        <f>MAX(L15:AK15)</f>
        <v>22</v>
      </c>
      <c r="AM15" s="5">
        <f aca="true" t="shared" si="3" ref="AM15:AM24">COUNTA(L15:AK15)</f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  <c r="BC15" s="96"/>
    </row>
    <row r="16" spans="1:55" s="97" customFormat="1" ht="24.75" customHeight="1" thickBot="1">
      <c r="A16" s="201">
        <f t="shared" si="2"/>
        <v>11</v>
      </c>
      <c r="B16" s="197"/>
      <c r="C16" s="213"/>
      <c r="D16" s="210" t="s">
        <v>264</v>
      </c>
      <c r="E16" s="210" t="s">
        <v>45</v>
      </c>
      <c r="F16" s="200"/>
      <c r="G16" s="210" t="s">
        <v>263</v>
      </c>
      <c r="H16" s="201" t="str">
        <f>IF(COUNTA(AK16)&gt;0,IF(COUNTA(L16:AK16)&lt;classé,"Non","Oui"),"Non")</f>
        <v>Non</v>
      </c>
      <c r="I16" s="202">
        <f>SUM(L16:AK16)-SUM(AN16:BA16)+K16</f>
        <v>42</v>
      </c>
      <c r="J16" s="203"/>
      <c r="K16" s="203">
        <f>COUNTIF(L$5:AK$5,$D16)*2</f>
        <v>0</v>
      </c>
      <c r="L16" s="204"/>
      <c r="M16" s="205"/>
      <c r="N16" s="206"/>
      <c r="O16" s="205"/>
      <c r="P16" s="206"/>
      <c r="Q16" s="207"/>
      <c r="R16" s="208"/>
      <c r="S16" s="205"/>
      <c r="T16" s="208"/>
      <c r="U16" s="207"/>
      <c r="V16" s="208"/>
      <c r="W16" s="205"/>
      <c r="X16" s="208"/>
      <c r="Y16" s="205"/>
      <c r="Z16" s="208"/>
      <c r="AA16" s="207"/>
      <c r="AB16" s="208"/>
      <c r="AC16" s="205"/>
      <c r="AD16" s="206"/>
      <c r="AE16" s="207"/>
      <c r="AF16" s="208"/>
      <c r="AG16" s="205"/>
      <c r="AH16" s="208"/>
      <c r="AI16" s="205"/>
      <c r="AJ16" s="207">
        <v>22</v>
      </c>
      <c r="AK16" s="209">
        <v>20</v>
      </c>
      <c r="AL16" s="4">
        <f>MAX(L16:AK16)</f>
        <v>22</v>
      </c>
      <c r="AM16" s="5">
        <f t="shared" si="3"/>
        <v>2</v>
      </c>
      <c r="AN16" s="94">
        <f t="shared" si="1"/>
        <v>0</v>
      </c>
      <c r="AO16" s="4">
        <f t="shared" si="1"/>
        <v>0</v>
      </c>
      <c r="AP16" s="4">
        <f t="shared" si="1"/>
        <v>0</v>
      </c>
      <c r="AQ16" s="4">
        <f t="shared" si="1"/>
        <v>0</v>
      </c>
      <c r="AR16" s="4">
        <f t="shared" si="1"/>
        <v>0</v>
      </c>
      <c r="AS16" s="4">
        <f t="shared" si="1"/>
        <v>0</v>
      </c>
      <c r="AT16" s="4">
        <f t="shared" si="1"/>
        <v>0</v>
      </c>
      <c r="AU16" s="4">
        <f t="shared" si="1"/>
        <v>0</v>
      </c>
      <c r="AV16" s="4">
        <f t="shared" si="1"/>
        <v>0</v>
      </c>
      <c r="AW16" s="4">
        <f t="shared" si="1"/>
        <v>0</v>
      </c>
      <c r="AX16" s="4">
        <f t="shared" si="1"/>
        <v>0</v>
      </c>
      <c r="AY16" s="4">
        <f t="shared" si="1"/>
        <v>0</v>
      </c>
      <c r="AZ16" s="4">
        <f t="shared" si="1"/>
        <v>0</v>
      </c>
      <c r="BA16" s="95">
        <f t="shared" si="1"/>
        <v>0</v>
      </c>
      <c r="BB16" s="96"/>
      <c r="BC16" s="96"/>
    </row>
    <row r="17" spans="1:55" s="97" customFormat="1" ht="28.5" customHeight="1" hidden="1">
      <c r="A17" s="39">
        <f t="shared" si="2"/>
        <v>12</v>
      </c>
      <c r="B17" s="51"/>
      <c r="C17" s="52"/>
      <c r="D17" s="57"/>
      <c r="E17" s="57"/>
      <c r="F17" s="58"/>
      <c r="G17" s="57"/>
      <c r="H17" s="39" t="str">
        <f>IF(COUNTA(AK17)&gt;0,IF(COUNTA(L17:AK17)&lt;classé,"Non","Oui"),"Non")</f>
        <v>Non</v>
      </c>
      <c r="I17" s="14">
        <f>SUM(L17:AK17)-SUM(AN17:BA17)+K17</f>
        <v>0</v>
      </c>
      <c r="J17" s="117"/>
      <c r="K17" s="145">
        <f>COUNTIF(L$5:AK$5,$D17)*2</f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>MAX(L17:AK17)</f>
        <v>0</v>
      </c>
      <c r="AM17" s="5">
        <f t="shared" si="3"/>
        <v>0</v>
      </c>
      <c r="AN17" s="94">
        <f t="shared" si="1"/>
        <v>0</v>
      </c>
      <c r="AO17" s="4">
        <f t="shared" si="1"/>
        <v>0</v>
      </c>
      <c r="AP17" s="4">
        <f t="shared" si="1"/>
        <v>0</v>
      </c>
      <c r="AQ17" s="4">
        <f t="shared" si="1"/>
        <v>0</v>
      </c>
      <c r="AR17" s="4">
        <f t="shared" si="1"/>
        <v>0</v>
      </c>
      <c r="AS17" s="4">
        <f t="shared" si="1"/>
        <v>0</v>
      </c>
      <c r="AT17" s="4">
        <f t="shared" si="1"/>
        <v>0</v>
      </c>
      <c r="AU17" s="4">
        <f t="shared" si="1"/>
        <v>0</v>
      </c>
      <c r="AV17" s="4">
        <f t="shared" si="1"/>
        <v>0</v>
      </c>
      <c r="AW17" s="4">
        <f t="shared" si="1"/>
        <v>0</v>
      </c>
      <c r="AX17" s="4">
        <f t="shared" si="1"/>
        <v>0</v>
      </c>
      <c r="AY17" s="4">
        <f t="shared" si="1"/>
        <v>0</v>
      </c>
      <c r="AZ17" s="4">
        <f t="shared" si="1"/>
        <v>0</v>
      </c>
      <c r="BA17" s="95">
        <f t="shared" si="1"/>
        <v>0</v>
      </c>
      <c r="BB17" s="96"/>
      <c r="BC17" s="96"/>
    </row>
    <row r="18" spans="1:55" s="97" customFormat="1" ht="24.75" customHeight="1" hidden="1">
      <c r="A18" s="39">
        <f t="shared" si="2"/>
        <v>13</v>
      </c>
      <c r="B18" s="51"/>
      <c r="C18" s="52"/>
      <c r="D18" s="57"/>
      <c r="E18" s="57"/>
      <c r="F18" s="58"/>
      <c r="G18" s="57"/>
      <c r="H18" s="39" t="str">
        <f>IF(COUNTA(AK18)&gt;0,IF(COUNTA(L18:AK18)&lt;classé,"Non","Oui"),"Non")</f>
        <v>Non</v>
      </c>
      <c r="I18" s="14">
        <f>SUM(L18:AK18)-SUM(AN18:BA18)+K18</f>
        <v>0</v>
      </c>
      <c r="J18" s="117"/>
      <c r="K18" s="145">
        <f>COUNTIF(L$5:AK$5,$D18)*2</f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>MAX(L18:AK18)</f>
        <v>0</v>
      </c>
      <c r="AM18" s="5">
        <f t="shared" si="3"/>
        <v>0</v>
      </c>
      <c r="AN18" s="94">
        <f t="shared" si="1"/>
        <v>0</v>
      </c>
      <c r="AO18" s="4">
        <f t="shared" si="1"/>
        <v>0</v>
      </c>
      <c r="AP18" s="4">
        <f t="shared" si="1"/>
        <v>0</v>
      </c>
      <c r="AQ18" s="4">
        <f t="shared" si="1"/>
        <v>0</v>
      </c>
      <c r="AR18" s="4">
        <f t="shared" si="1"/>
        <v>0</v>
      </c>
      <c r="AS18" s="4">
        <f t="shared" si="1"/>
        <v>0</v>
      </c>
      <c r="AT18" s="4">
        <f t="shared" si="1"/>
        <v>0</v>
      </c>
      <c r="AU18" s="4">
        <f t="shared" si="1"/>
        <v>0</v>
      </c>
      <c r="AV18" s="4">
        <f t="shared" si="1"/>
        <v>0</v>
      </c>
      <c r="AW18" s="4">
        <f t="shared" si="1"/>
        <v>0</v>
      </c>
      <c r="AX18" s="4">
        <f t="shared" si="1"/>
        <v>0</v>
      </c>
      <c r="AY18" s="4">
        <f t="shared" si="1"/>
        <v>0</v>
      </c>
      <c r="AZ18" s="4">
        <f t="shared" si="1"/>
        <v>0</v>
      </c>
      <c r="BA18" s="95">
        <f t="shared" si="1"/>
        <v>0</v>
      </c>
      <c r="BB18" s="96"/>
      <c r="BC18" s="96"/>
    </row>
    <row r="19" spans="1:55" s="97" customFormat="1" ht="24.75" customHeight="1" hidden="1">
      <c r="A19" s="39">
        <f t="shared" si="2"/>
        <v>14</v>
      </c>
      <c r="B19" s="51"/>
      <c r="C19" s="52"/>
      <c r="D19" s="57"/>
      <c r="E19" s="57"/>
      <c r="F19" s="58"/>
      <c r="G19" s="57"/>
      <c r="H19" s="39" t="str">
        <f>IF(COUNTA(AK19)&gt;0,IF(COUNTA(L19:AK19)&lt;classé,"Non","Oui"),"Non")</f>
        <v>Non</v>
      </c>
      <c r="I19" s="14">
        <f>SUM(L19:AK19)-SUM(AN19:BA19)+K19</f>
        <v>0</v>
      </c>
      <c r="J19" s="117"/>
      <c r="K19" s="145">
        <f>COUNTIF(L$5:AK$5,$D19)*2</f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>MAX(L19:AK19)</f>
        <v>0</v>
      </c>
      <c r="AM19" s="5">
        <f t="shared" si="3"/>
        <v>0</v>
      </c>
      <c r="AN19" s="94">
        <f t="shared" si="1"/>
        <v>0</v>
      </c>
      <c r="AO19" s="4">
        <f t="shared" si="1"/>
        <v>0</v>
      </c>
      <c r="AP19" s="4">
        <f t="shared" si="1"/>
        <v>0</v>
      </c>
      <c r="AQ19" s="4">
        <f t="shared" si="1"/>
        <v>0</v>
      </c>
      <c r="AR19" s="4">
        <f t="shared" si="1"/>
        <v>0</v>
      </c>
      <c r="AS19" s="4">
        <f t="shared" si="1"/>
        <v>0</v>
      </c>
      <c r="AT19" s="4">
        <f t="shared" si="1"/>
        <v>0</v>
      </c>
      <c r="AU19" s="4">
        <f t="shared" si="1"/>
        <v>0</v>
      </c>
      <c r="AV19" s="4">
        <f t="shared" si="1"/>
        <v>0</v>
      </c>
      <c r="AW19" s="4">
        <f t="shared" si="1"/>
        <v>0</v>
      </c>
      <c r="AX19" s="4">
        <f t="shared" si="1"/>
        <v>0</v>
      </c>
      <c r="AY19" s="4">
        <f t="shared" si="1"/>
        <v>0</v>
      </c>
      <c r="AZ19" s="4">
        <f t="shared" si="1"/>
        <v>0</v>
      </c>
      <c r="BA19" s="95">
        <f t="shared" si="1"/>
        <v>0</v>
      </c>
      <c r="BB19" s="96"/>
      <c r="BC19" s="96"/>
    </row>
    <row r="20" spans="1:55" s="97" customFormat="1" ht="24.75" customHeight="1" hidden="1">
      <c r="A20" s="39">
        <f t="shared" si="2"/>
        <v>15</v>
      </c>
      <c r="B20" s="51"/>
      <c r="C20" s="52"/>
      <c r="D20" s="57"/>
      <c r="E20" s="57"/>
      <c r="F20" s="58"/>
      <c r="G20" s="57"/>
      <c r="H20" s="39" t="str">
        <f>IF(COUNTA(AK20)&gt;0,IF(COUNTA(L20:AK20)&lt;classé,"Non","Oui"),"Non")</f>
        <v>Non</v>
      </c>
      <c r="I20" s="14">
        <f>SUM(L20:AK20)-SUM(AN20:BA20)+K20</f>
        <v>0</v>
      </c>
      <c r="J20" s="117"/>
      <c r="K20" s="145">
        <f>COUNTIF(L$5:AK$5,$D20)*2</f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>MAX(L20:AK20)</f>
        <v>0</v>
      </c>
      <c r="AM20" s="5">
        <f t="shared" si="3"/>
        <v>0</v>
      </c>
      <c r="AN20" s="94">
        <f t="shared" si="1"/>
        <v>0</v>
      </c>
      <c r="AO20" s="4">
        <f t="shared" si="1"/>
        <v>0</v>
      </c>
      <c r="AP20" s="4">
        <f t="shared" si="1"/>
        <v>0</v>
      </c>
      <c r="AQ20" s="4">
        <f t="shared" si="1"/>
        <v>0</v>
      </c>
      <c r="AR20" s="4">
        <f t="shared" si="1"/>
        <v>0</v>
      </c>
      <c r="AS20" s="4">
        <f t="shared" si="1"/>
        <v>0</v>
      </c>
      <c r="AT20" s="4">
        <f t="shared" si="1"/>
        <v>0</v>
      </c>
      <c r="AU20" s="4">
        <f t="shared" si="1"/>
        <v>0</v>
      </c>
      <c r="AV20" s="4">
        <f t="shared" si="1"/>
        <v>0</v>
      </c>
      <c r="AW20" s="4">
        <f t="shared" si="1"/>
        <v>0</v>
      </c>
      <c r="AX20" s="4">
        <f t="shared" si="1"/>
        <v>0</v>
      </c>
      <c r="AY20" s="4">
        <f t="shared" si="1"/>
        <v>0</v>
      </c>
      <c r="AZ20" s="4">
        <f t="shared" si="1"/>
        <v>0</v>
      </c>
      <c r="BA20" s="95">
        <f t="shared" si="1"/>
        <v>0</v>
      </c>
      <c r="BB20" s="96"/>
      <c r="BC20" s="96"/>
    </row>
    <row r="21" spans="1:55" s="97" customFormat="1" ht="24.75" customHeight="1" hidden="1">
      <c r="A21" s="39">
        <f t="shared" si="2"/>
        <v>16</v>
      </c>
      <c r="B21" s="51"/>
      <c r="C21" s="56"/>
      <c r="D21" s="57"/>
      <c r="E21" s="57"/>
      <c r="F21" s="58"/>
      <c r="G21" s="57"/>
      <c r="H21" s="39" t="str">
        <f>IF(COUNTA(AK21)&gt;0,IF(COUNTA(L21:AK21)&lt;classé,"Non","Oui"),"Non")</f>
        <v>Non</v>
      </c>
      <c r="I21" s="14">
        <f>SUM(L21:AK21)-SUM(AN21:BA21)+K21</f>
        <v>0</v>
      </c>
      <c r="J21" s="117"/>
      <c r="K21" s="145">
        <f>COUNTIF(L$5:AK$5,$D21)*2</f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>MAX(L21:AK21)</f>
        <v>0</v>
      </c>
      <c r="AM21" s="5">
        <f t="shared" si="3"/>
        <v>0</v>
      </c>
      <c r="AN21" s="94">
        <f t="shared" si="1"/>
        <v>0</v>
      </c>
      <c r="AO21" s="4">
        <f t="shared" si="1"/>
        <v>0</v>
      </c>
      <c r="AP21" s="4">
        <f t="shared" si="1"/>
        <v>0</v>
      </c>
      <c r="AQ21" s="4">
        <f t="shared" si="1"/>
        <v>0</v>
      </c>
      <c r="AR21" s="4">
        <f t="shared" si="1"/>
        <v>0</v>
      </c>
      <c r="AS21" s="4">
        <f t="shared" si="1"/>
        <v>0</v>
      </c>
      <c r="AT21" s="4">
        <f t="shared" si="1"/>
        <v>0</v>
      </c>
      <c r="AU21" s="4">
        <f t="shared" si="1"/>
        <v>0</v>
      </c>
      <c r="AV21" s="4">
        <f t="shared" si="1"/>
        <v>0</v>
      </c>
      <c r="AW21" s="4">
        <f t="shared" si="1"/>
        <v>0</v>
      </c>
      <c r="AX21" s="4">
        <f t="shared" si="1"/>
        <v>0</v>
      </c>
      <c r="AY21" s="4">
        <f t="shared" si="1"/>
        <v>0</v>
      </c>
      <c r="AZ21" s="4">
        <f t="shared" si="1"/>
        <v>0</v>
      </c>
      <c r="BA21" s="95">
        <f t="shared" si="1"/>
        <v>0</v>
      </c>
      <c r="BB21" s="96"/>
      <c r="BC21" s="96"/>
    </row>
    <row r="22" spans="1:55" s="97" customFormat="1" ht="22.5" customHeight="1" hidden="1">
      <c r="A22" s="39">
        <f>A21+1</f>
        <v>17</v>
      </c>
      <c r="B22" s="51"/>
      <c r="C22" s="52"/>
      <c r="D22" s="57"/>
      <c r="E22" s="57"/>
      <c r="F22" s="58"/>
      <c r="G22" s="57"/>
      <c r="H22" s="39" t="str">
        <f>IF(COUNTA(AK22)&gt;0,IF(COUNTA(L22:AK22)&lt;classé,"Non","Oui"),"Non")</f>
        <v>Non</v>
      </c>
      <c r="I22" s="14">
        <f>SUM(L22:AK22)-SUM(AN22:BA22)+K22</f>
        <v>0</v>
      </c>
      <c r="J22" s="117"/>
      <c r="K22" s="145">
        <f>COUNTIF(L$5:AK$5,$D22)*2</f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>MAX(L22:AK22)</f>
        <v>0</v>
      </c>
      <c r="AM22" s="5">
        <f t="shared" si="3"/>
        <v>0</v>
      </c>
      <c r="AN22" s="94">
        <f t="shared" si="1"/>
        <v>0</v>
      </c>
      <c r="AO22" s="4">
        <f t="shared" si="1"/>
        <v>0</v>
      </c>
      <c r="AP22" s="4">
        <f t="shared" si="1"/>
        <v>0</v>
      </c>
      <c r="AQ22" s="4">
        <f t="shared" si="1"/>
        <v>0</v>
      </c>
      <c r="AR22" s="4">
        <f t="shared" si="1"/>
        <v>0</v>
      </c>
      <c r="AS22" s="4">
        <f t="shared" si="1"/>
        <v>0</v>
      </c>
      <c r="AT22" s="4">
        <f t="shared" si="1"/>
        <v>0</v>
      </c>
      <c r="AU22" s="4">
        <f t="shared" si="1"/>
        <v>0</v>
      </c>
      <c r="AV22" s="4">
        <f t="shared" si="1"/>
        <v>0</v>
      </c>
      <c r="AW22" s="4">
        <f t="shared" si="1"/>
        <v>0</v>
      </c>
      <c r="AX22" s="4">
        <f t="shared" si="1"/>
        <v>0</v>
      </c>
      <c r="AY22" s="4">
        <f t="shared" si="1"/>
        <v>0</v>
      </c>
      <c r="AZ22" s="4">
        <f t="shared" si="1"/>
        <v>0</v>
      </c>
      <c r="BA22" s="95">
        <f t="shared" si="1"/>
        <v>0</v>
      </c>
      <c r="BB22" s="96"/>
      <c r="BC22" s="96"/>
    </row>
    <row r="23" spans="1:55" s="97" customFormat="1" ht="24.75" customHeight="1" hidden="1">
      <c r="A23" s="39">
        <f>A22+1</f>
        <v>18</v>
      </c>
      <c r="B23" s="51"/>
      <c r="C23" s="52"/>
      <c r="D23" s="57"/>
      <c r="E23" s="57"/>
      <c r="F23" s="58"/>
      <c r="G23" s="57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5">
        <f>COUNTIF(L$5:AK$5,$D23)*2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3"/>
        <v>0</v>
      </c>
      <c r="AN23" s="94">
        <f t="shared" si="1"/>
        <v>0</v>
      </c>
      <c r="AO23" s="4">
        <f t="shared" si="1"/>
        <v>0</v>
      </c>
      <c r="AP23" s="4">
        <f t="shared" si="1"/>
        <v>0</v>
      </c>
      <c r="AQ23" s="4">
        <f aca="true" t="shared" si="4" ref="AQ23:BA23">IF($AM23&gt;Nbcourse+AQ$3-1-$J23,LARGE($L23:$AK23,Nbcourse+AQ$3-$J23),0)</f>
        <v>0</v>
      </c>
      <c r="AR23" s="4">
        <f t="shared" si="4"/>
        <v>0</v>
      </c>
      <c r="AS23" s="4">
        <f t="shared" si="4"/>
        <v>0</v>
      </c>
      <c r="AT23" s="4">
        <f t="shared" si="4"/>
        <v>0</v>
      </c>
      <c r="AU23" s="4">
        <f t="shared" si="4"/>
        <v>0</v>
      </c>
      <c r="AV23" s="4">
        <f t="shared" si="4"/>
        <v>0</v>
      </c>
      <c r="AW23" s="4">
        <f t="shared" si="4"/>
        <v>0</v>
      </c>
      <c r="AX23" s="4">
        <f t="shared" si="4"/>
        <v>0</v>
      </c>
      <c r="AY23" s="4">
        <f t="shared" si="4"/>
        <v>0</v>
      </c>
      <c r="AZ23" s="4">
        <f t="shared" si="4"/>
        <v>0</v>
      </c>
      <c r="BA23" s="95">
        <f t="shared" si="4"/>
        <v>0</v>
      </c>
      <c r="BB23" s="96"/>
      <c r="BC23" s="96"/>
    </row>
    <row r="24" spans="1:55" s="97" customFormat="1" ht="24.75" customHeight="1" hidden="1">
      <c r="A24" s="39">
        <f>A23+1</f>
        <v>19</v>
      </c>
      <c r="B24" s="51"/>
      <c r="C24" s="52"/>
      <c r="D24" s="57"/>
      <c r="E24" s="57"/>
      <c r="F24" s="58"/>
      <c r="G24" s="57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5">
        <f>COUNTIF(L$5:AK$5,$D24)*2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3"/>
        <v>0</v>
      </c>
      <c r="AN24" s="94">
        <f aca="true" t="shared" si="5" ref="AN24:BA24">IF($AM24&gt;Nbcourse+AN$3-1-$J24,LARGE($L24:$AK24,Nbcourse+AN$3-$J24),0)</f>
        <v>0</v>
      </c>
      <c r="AO24" s="4">
        <f t="shared" si="5"/>
        <v>0</v>
      </c>
      <c r="AP24" s="4">
        <f t="shared" si="5"/>
        <v>0</v>
      </c>
      <c r="AQ24" s="4">
        <f t="shared" si="5"/>
        <v>0</v>
      </c>
      <c r="AR24" s="4">
        <f t="shared" si="5"/>
        <v>0</v>
      </c>
      <c r="AS24" s="4">
        <f t="shared" si="5"/>
        <v>0</v>
      </c>
      <c r="AT24" s="4">
        <f t="shared" si="5"/>
        <v>0</v>
      </c>
      <c r="AU24" s="4">
        <f t="shared" si="5"/>
        <v>0</v>
      </c>
      <c r="AV24" s="4">
        <f t="shared" si="5"/>
        <v>0</v>
      </c>
      <c r="AW24" s="4">
        <f t="shared" si="5"/>
        <v>0</v>
      </c>
      <c r="AX24" s="4">
        <f t="shared" si="5"/>
        <v>0</v>
      </c>
      <c r="AY24" s="4">
        <f t="shared" si="5"/>
        <v>0</v>
      </c>
      <c r="AZ24" s="4">
        <f t="shared" si="5"/>
        <v>0</v>
      </c>
      <c r="BA24" s="95">
        <f t="shared" si="5"/>
        <v>0</v>
      </c>
      <c r="BB24" s="96"/>
      <c r="BC24" s="96"/>
    </row>
    <row r="25" spans="1:55" s="97" customFormat="1" ht="24.75" customHeight="1" hidden="1">
      <c r="A25" s="39">
        <f>A24+1</f>
        <v>20</v>
      </c>
      <c r="B25" s="51"/>
      <c r="C25" s="56"/>
      <c r="D25" s="57"/>
      <c r="E25" s="57"/>
      <c r="F25" s="58"/>
      <c r="G25" s="57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5">
        <f>COUNTIF(L$5:AK$5,$D25)*2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6" ref="AM25:AM34">COUNTA(L25:AK25)</f>
        <v>0</v>
      </c>
      <c r="AN25" s="94">
        <f t="shared" si="1"/>
        <v>0</v>
      </c>
      <c r="AO25" s="4">
        <f t="shared" si="1"/>
        <v>0</v>
      </c>
      <c r="AP25" s="4">
        <f t="shared" si="1"/>
        <v>0</v>
      </c>
      <c r="AQ25" s="4">
        <f t="shared" si="1"/>
        <v>0</v>
      </c>
      <c r="AR25" s="4">
        <f t="shared" si="1"/>
        <v>0</v>
      </c>
      <c r="AS25" s="4">
        <f t="shared" si="1"/>
        <v>0</v>
      </c>
      <c r="AT25" s="4">
        <f t="shared" si="1"/>
        <v>0</v>
      </c>
      <c r="AU25" s="4">
        <f t="shared" si="1"/>
        <v>0</v>
      </c>
      <c r="AV25" s="4">
        <f t="shared" si="1"/>
        <v>0</v>
      </c>
      <c r="AW25" s="4">
        <f t="shared" si="1"/>
        <v>0</v>
      </c>
      <c r="AX25" s="4">
        <f t="shared" si="1"/>
        <v>0</v>
      </c>
      <c r="AY25" s="4">
        <f t="shared" si="1"/>
        <v>0</v>
      </c>
      <c r="AZ25" s="4">
        <f t="shared" si="1"/>
        <v>0</v>
      </c>
      <c r="BA25" s="95">
        <f t="shared" si="1"/>
        <v>0</v>
      </c>
      <c r="BB25" s="96"/>
      <c r="BC25" s="96"/>
    </row>
    <row r="26" spans="1:55" s="97" customFormat="1" ht="24.75" customHeight="1" hidden="1">
      <c r="A26" s="62">
        <f t="shared" si="2"/>
        <v>21</v>
      </c>
      <c r="B26" s="51"/>
      <c r="C26" s="71"/>
      <c r="D26" s="68"/>
      <c r="E26" s="68"/>
      <c r="F26" s="69"/>
      <c r="G26" s="68"/>
      <c r="H26" s="39" t="str">
        <f>IF(COUNTA(AK26)&gt;0,IF(COUNTA(L26:AK26)&lt;classé,"Non","Oui"),"Non")</f>
        <v>Non</v>
      </c>
      <c r="I26" s="63">
        <f>SUM(L26:AK26)-SUM(AN26:BA26)+K26</f>
        <v>0</v>
      </c>
      <c r="J26" s="117"/>
      <c r="K26" s="145">
        <f>COUNTIF(L$5:AK$5,$D26)*2</f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>MAX(L26:AK26)</f>
        <v>0</v>
      </c>
      <c r="AM26" s="5">
        <f t="shared" si="6"/>
        <v>0</v>
      </c>
      <c r="AN26" s="94">
        <f aca="true" t="shared" si="7" ref="AN26:BA35">IF($AM26&gt;Nbcourse+AN$3-1-$J26,LARGE($L26:$AK26,Nbcourse+AN$3-$J26),0)</f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 hidden="1">
      <c r="A27" s="39">
        <f t="shared" si="2"/>
        <v>22</v>
      </c>
      <c r="B27" s="51"/>
      <c r="C27" s="56"/>
      <c r="D27" s="57"/>
      <c r="E27" s="57"/>
      <c r="F27" s="58"/>
      <c r="G27" s="57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5">
        <f>COUNTIF(L$5:AK$5,$D27)*2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6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 hidden="1">
      <c r="A28" s="39">
        <f t="shared" si="2"/>
        <v>23</v>
      </c>
      <c r="B28" s="51"/>
      <c r="C28" s="52"/>
      <c r="D28" s="57"/>
      <c r="E28" s="57"/>
      <c r="F28" s="58"/>
      <c r="G28" s="57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5">
        <f>COUNTIF(L$5:AK$5,$D28)*2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6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 hidden="1">
      <c r="A29" s="39">
        <f t="shared" si="2"/>
        <v>24</v>
      </c>
      <c r="B29" s="51"/>
      <c r="C29" s="56"/>
      <c r="D29" s="57"/>
      <c r="E29" s="57"/>
      <c r="F29" s="58"/>
      <c r="G29" s="57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5">
        <f>COUNTIF(L$5:AK$5,$D29)*2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6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 hidden="1">
      <c r="A30" s="39">
        <f t="shared" si="2"/>
        <v>25</v>
      </c>
      <c r="B30" s="51"/>
      <c r="C30" s="52"/>
      <c r="D30" s="57"/>
      <c r="E30" s="57"/>
      <c r="F30" s="58"/>
      <c r="G30" s="57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5">
        <f>COUNTIF(L$5:AK$5,$D30)*2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6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 hidden="1">
      <c r="A31" s="39">
        <f t="shared" si="2"/>
        <v>26</v>
      </c>
      <c r="B31" s="51"/>
      <c r="C31" s="56"/>
      <c r="D31" s="57"/>
      <c r="E31" s="57"/>
      <c r="F31" s="58"/>
      <c r="G31" s="57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5">
        <f>COUNTIF(L$5:AK$5,$D31)*2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6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 hidden="1">
      <c r="A32" s="39">
        <f t="shared" si="2"/>
        <v>27</v>
      </c>
      <c r="B32" s="51"/>
      <c r="C32" s="56"/>
      <c r="D32" s="57"/>
      <c r="E32" s="57"/>
      <c r="F32" s="58"/>
      <c r="G32" s="57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5">
        <f>COUNTIF(L$5:AK$5,$D32)*2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6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 hidden="1">
      <c r="A33" s="39">
        <f t="shared" si="2"/>
        <v>28</v>
      </c>
      <c r="B33" s="51"/>
      <c r="C33" s="56"/>
      <c r="D33" s="57"/>
      <c r="E33" s="57"/>
      <c r="F33" s="58"/>
      <c r="G33" s="57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5">
        <f>COUNTIF(L$5:AK$5,$D33)*2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6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  <c r="BC33" s="96"/>
    </row>
    <row r="34" spans="1:55" s="97" customFormat="1" ht="24.75" customHeight="1" hidden="1">
      <c r="A34" s="39">
        <f t="shared" si="2"/>
        <v>29</v>
      </c>
      <c r="B34" s="51"/>
      <c r="C34" s="56"/>
      <c r="D34" s="57"/>
      <c r="E34" s="57"/>
      <c r="F34" s="58"/>
      <c r="G34" s="57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5">
        <f>COUNTIF(L$5:AK$5,$D34)*2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6"/>
        <v>0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  <c r="BC34" s="96"/>
    </row>
    <row r="35" spans="1:55" s="97" customFormat="1" ht="24.75" customHeight="1" hidden="1" thickBot="1">
      <c r="A35" s="39">
        <f t="shared" si="2"/>
        <v>30</v>
      </c>
      <c r="B35" s="51"/>
      <c r="C35" s="52"/>
      <c r="D35" s="57"/>
      <c r="E35" s="57"/>
      <c r="F35" s="58"/>
      <c r="G35" s="57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5">
        <f>COUNTIF(L$5:AK$5,$D35)*2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>COUNTA(L35:AK35)</f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5</v>
      </c>
      <c r="M36" s="88">
        <f>COUNT(M$6:M35)</f>
        <v>5</v>
      </c>
      <c r="N36" s="89">
        <f>COUNT(N$6:N35)</f>
        <v>3</v>
      </c>
      <c r="O36" s="88">
        <f>COUNT(O$6:O35)</f>
        <v>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7</v>
      </c>
      <c r="AK36" s="92">
        <f>COUNT(AK$6:AK35)</f>
        <v>7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$BC$7:$BC$20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78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C50"/>
  <sheetViews>
    <sheetView zoomScale="80" zoomScaleNormal="80" zoomScalePageLayoutView="0" workbookViewId="0" topLeftCell="A1">
      <pane xSplit="11" ySplit="5" topLeftCell="L6" activePane="bottomRight" state="frozen"/>
      <selection pane="topLeft" activeCell="K8" sqref="K8"/>
      <selection pane="topRight" activeCell="K8" sqref="K8"/>
      <selection pane="bottomLeft" activeCell="K8" sqref="K8"/>
      <selection pane="bottomRight" activeCell="E17" sqref="E17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8.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35</v>
      </c>
      <c r="B1" s="17"/>
      <c r="C1" s="17"/>
      <c r="D1" s="17"/>
      <c r="E1" s="17"/>
      <c r="F1" s="17"/>
      <c r="G1" s="17"/>
      <c r="H1" s="19" t="s">
        <v>30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55" t="s">
        <v>10</v>
      </c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7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61" t="s">
        <v>21</v>
      </c>
      <c r="K3" s="165" t="s">
        <v>24</v>
      </c>
      <c r="L3" s="164">
        <v>43527</v>
      </c>
      <c r="M3" s="159"/>
      <c r="N3" s="159">
        <v>43646</v>
      </c>
      <c r="O3" s="159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9">
        <v>43730</v>
      </c>
      <c r="AK3" s="160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2"/>
      <c r="K4" s="166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38"/>
      <c r="B5" s="139"/>
      <c r="C5" s="140"/>
      <c r="D5" s="141" t="s">
        <v>23</v>
      </c>
      <c r="E5" s="141"/>
      <c r="F5" s="142"/>
      <c r="G5" s="141"/>
      <c r="H5" s="143"/>
      <c r="I5" s="144"/>
      <c r="J5" s="163"/>
      <c r="K5" s="167"/>
      <c r="L5" s="134" t="s">
        <v>102</v>
      </c>
      <c r="M5" s="133"/>
      <c r="N5" s="134" t="s">
        <v>169</v>
      </c>
      <c r="O5" s="133"/>
      <c r="P5" s="134"/>
      <c r="Q5" s="133"/>
      <c r="R5" s="134"/>
      <c r="S5" s="133"/>
      <c r="T5" s="134"/>
      <c r="U5" s="133"/>
      <c r="V5" s="134"/>
      <c r="W5" s="133"/>
      <c r="X5" s="134"/>
      <c r="Y5" s="133"/>
      <c r="Z5" s="134"/>
      <c r="AA5" s="133"/>
      <c r="AB5" s="134"/>
      <c r="AC5" s="133"/>
      <c r="AD5" s="134"/>
      <c r="AE5" s="133"/>
      <c r="AF5" s="134"/>
      <c r="AG5" s="133"/>
      <c r="AH5" s="132"/>
      <c r="AI5" s="133"/>
      <c r="AJ5" s="134" t="s">
        <v>102</v>
      </c>
      <c r="AK5" s="135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5" s="97" customFormat="1" ht="24.75" customHeight="1">
      <c r="A6" s="110">
        <v>1</v>
      </c>
      <c r="B6" s="111"/>
      <c r="C6" s="112"/>
      <c r="D6" s="151" t="s">
        <v>49</v>
      </c>
      <c r="E6" s="113" t="s">
        <v>65</v>
      </c>
      <c r="F6" s="114"/>
      <c r="G6" s="151" t="s">
        <v>51</v>
      </c>
      <c r="H6" s="39" t="str">
        <f>IF(COUNTA(AK6)&gt;0,IF(COUNTA(L6:AK6)&lt;classé,"Non","Oui"),"Non")</f>
        <v>Oui</v>
      </c>
      <c r="I6" s="115">
        <f>SUM(L6:AK6)-SUM(AN6:BA6)+K6</f>
        <v>212</v>
      </c>
      <c r="J6" s="116"/>
      <c r="K6" s="145">
        <f>COUNTIF(L$5:AK$5,$D6)*2</f>
        <v>0</v>
      </c>
      <c r="L6" s="118">
        <v>40</v>
      </c>
      <c r="M6" s="119">
        <v>50</v>
      </c>
      <c r="N6" s="120">
        <v>40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0">
        <v>32</v>
      </c>
      <c r="AK6" s="123">
        <v>32</v>
      </c>
      <c r="AL6" s="4">
        <f>MAX(L6:AK6)</f>
        <v>50</v>
      </c>
      <c r="AM6" s="5">
        <f aca="true" t="shared" si="0" ref="AM6:AM24">COUNTA(L6:AK6)</f>
        <v>6</v>
      </c>
      <c r="AN6" s="94">
        <f aca="true" t="shared" si="1" ref="AN6:BA15">IF($AM6&gt;Nbcourse+AN$3-1-$J6,LARGE($L6:$AK6,Nbcourse+AN$3-$J6),0)</f>
        <v>32</v>
      </c>
      <c r="AO6" s="4">
        <f t="shared" si="1"/>
        <v>0</v>
      </c>
      <c r="AP6" s="4">
        <f t="shared" si="1"/>
        <v>0</v>
      </c>
      <c r="AQ6" s="4">
        <f t="shared" si="1"/>
        <v>0</v>
      </c>
      <c r="AR6" s="4">
        <f t="shared" si="1"/>
        <v>0</v>
      </c>
      <c r="AS6" s="4">
        <f t="shared" si="1"/>
        <v>0</v>
      </c>
      <c r="AT6" s="4">
        <f t="shared" si="1"/>
        <v>0</v>
      </c>
      <c r="AU6" s="4">
        <f t="shared" si="1"/>
        <v>0</v>
      </c>
      <c r="AV6" s="4">
        <f t="shared" si="1"/>
        <v>0</v>
      </c>
      <c r="AW6" s="4">
        <f t="shared" si="1"/>
        <v>0</v>
      </c>
      <c r="AX6" s="4">
        <f t="shared" si="1"/>
        <v>0</v>
      </c>
      <c r="AY6" s="4">
        <f t="shared" si="1"/>
        <v>0</v>
      </c>
      <c r="AZ6" s="4">
        <f t="shared" si="1"/>
        <v>0</v>
      </c>
      <c r="BA6" s="95">
        <f t="shared" si="1"/>
        <v>0</v>
      </c>
      <c r="BB6" s="96" t="s">
        <v>102</v>
      </c>
      <c r="BC6" s="96" t="s">
        <v>299</v>
      </c>
    </row>
    <row r="7" spans="1:54" s="97" customFormat="1" ht="24.75" customHeight="1">
      <c r="A7" s="39">
        <f aca="true" t="shared" si="2" ref="A7:A35">A6+1</f>
        <v>2</v>
      </c>
      <c r="B7" s="51"/>
      <c r="C7" s="56"/>
      <c r="D7" s="150" t="s">
        <v>102</v>
      </c>
      <c r="E7" s="57" t="s">
        <v>103</v>
      </c>
      <c r="F7" s="58"/>
      <c r="G7" s="150" t="s">
        <v>38</v>
      </c>
      <c r="H7" s="39" t="str">
        <f>IF(COUNTA(AK7)&gt;0,IF(COUNTA(L7:AK7)&lt;classé,"Non","Oui"),"Non")</f>
        <v>Oui</v>
      </c>
      <c r="I7" s="14">
        <f>SUM(L7:AK7)-SUM(AN7:BA7)+K7</f>
        <v>184</v>
      </c>
      <c r="J7" s="117"/>
      <c r="K7" s="145">
        <f>COUNTIF(L$5:AK$5,$D7)*2</f>
        <v>4</v>
      </c>
      <c r="L7" s="15">
        <v>50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50</v>
      </c>
      <c r="AL7" s="4">
        <f>MAX(L7:AK7)</f>
        <v>50</v>
      </c>
      <c r="AM7" s="5">
        <f t="shared" si="0"/>
        <v>4</v>
      </c>
      <c r="AN7" s="94">
        <f t="shared" si="1"/>
        <v>0</v>
      </c>
      <c r="AO7" s="4">
        <f t="shared" si="1"/>
        <v>0</v>
      </c>
      <c r="AP7" s="4">
        <f t="shared" si="1"/>
        <v>0</v>
      </c>
      <c r="AQ7" s="4">
        <f t="shared" si="1"/>
        <v>0</v>
      </c>
      <c r="AR7" s="4">
        <f t="shared" si="1"/>
        <v>0</v>
      </c>
      <c r="AS7" s="4">
        <f t="shared" si="1"/>
        <v>0</v>
      </c>
      <c r="AT7" s="4">
        <f t="shared" si="1"/>
        <v>0</v>
      </c>
      <c r="AU7" s="4">
        <f t="shared" si="1"/>
        <v>0</v>
      </c>
      <c r="AV7" s="4">
        <f t="shared" si="1"/>
        <v>0</v>
      </c>
      <c r="AW7" s="4">
        <f t="shared" si="1"/>
        <v>0</v>
      </c>
      <c r="AX7" s="4">
        <f t="shared" si="1"/>
        <v>0</v>
      </c>
      <c r="AY7" s="4">
        <f t="shared" si="1"/>
        <v>0</v>
      </c>
      <c r="AZ7" s="4">
        <f t="shared" si="1"/>
        <v>0</v>
      </c>
      <c r="BA7" s="95">
        <f t="shared" si="1"/>
        <v>0</v>
      </c>
      <c r="BB7" s="96"/>
    </row>
    <row r="8" spans="1:54" s="97" customFormat="1" ht="24.75" customHeight="1">
      <c r="A8" s="39">
        <f t="shared" si="2"/>
        <v>3</v>
      </c>
      <c r="B8" s="51"/>
      <c r="C8" s="56"/>
      <c r="D8" s="150" t="s">
        <v>169</v>
      </c>
      <c r="E8" s="150" t="s">
        <v>170</v>
      </c>
      <c r="F8" s="58"/>
      <c r="G8" s="150" t="s">
        <v>38</v>
      </c>
      <c r="H8" s="39" t="str">
        <f>IF(COUNTA(AK8)&gt;0,IF(COUNTA(L8:AK8)&lt;classé,"Non","Oui"),"Non")</f>
        <v>Oui</v>
      </c>
      <c r="I8" s="14">
        <f>SUM(L8:AK8)-SUM(AN8:BA8)+K8</f>
        <v>182</v>
      </c>
      <c r="J8" s="117"/>
      <c r="K8" s="145">
        <f>COUNTIF(L$5:AK$5,$D8)*2</f>
        <v>2</v>
      </c>
      <c r="L8" s="15"/>
      <c r="M8" s="16"/>
      <c r="N8" s="54">
        <v>50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50</v>
      </c>
      <c r="AK8" s="82">
        <v>40</v>
      </c>
      <c r="AL8" s="4">
        <f>MAX(L8:AK8)</f>
        <v>50</v>
      </c>
      <c r="AM8" s="5">
        <f t="shared" si="0"/>
        <v>4</v>
      </c>
      <c r="AN8" s="94">
        <f t="shared" si="1"/>
        <v>0</v>
      </c>
      <c r="AO8" s="4">
        <f t="shared" si="1"/>
        <v>0</v>
      </c>
      <c r="AP8" s="4">
        <f t="shared" si="1"/>
        <v>0</v>
      </c>
      <c r="AQ8" s="4">
        <f t="shared" si="1"/>
        <v>0</v>
      </c>
      <c r="AR8" s="4">
        <f t="shared" si="1"/>
        <v>0</v>
      </c>
      <c r="AS8" s="4">
        <f t="shared" si="1"/>
        <v>0</v>
      </c>
      <c r="AT8" s="4">
        <f t="shared" si="1"/>
        <v>0</v>
      </c>
      <c r="AU8" s="4">
        <f t="shared" si="1"/>
        <v>0</v>
      </c>
      <c r="AV8" s="4">
        <f t="shared" si="1"/>
        <v>0</v>
      </c>
      <c r="AW8" s="4">
        <f t="shared" si="1"/>
        <v>0</v>
      </c>
      <c r="AX8" s="4">
        <f t="shared" si="1"/>
        <v>0</v>
      </c>
      <c r="AY8" s="4">
        <f t="shared" si="1"/>
        <v>0</v>
      </c>
      <c r="AZ8" s="4">
        <f t="shared" si="1"/>
        <v>0</v>
      </c>
      <c r="BA8" s="95">
        <f t="shared" si="1"/>
        <v>0</v>
      </c>
      <c r="BB8" s="96"/>
    </row>
    <row r="9" spans="1:54" s="97" customFormat="1" ht="24.75" customHeight="1" thickBot="1">
      <c r="A9" s="169">
        <f t="shared" si="2"/>
        <v>4</v>
      </c>
      <c r="B9" s="170" t="s">
        <v>101</v>
      </c>
      <c r="C9" s="214"/>
      <c r="D9" s="172" t="s">
        <v>191</v>
      </c>
      <c r="E9" s="215" t="s">
        <v>192</v>
      </c>
      <c r="F9" s="173"/>
      <c r="G9" s="172" t="s">
        <v>193</v>
      </c>
      <c r="H9" s="169" t="str">
        <f>IF(COUNTA(AK9)&gt;0,IF(COUNTA(L9:AK9)&lt;classé,"Non","Oui"),"Non")</f>
        <v>Oui</v>
      </c>
      <c r="I9" s="174">
        <f>SUM(L9:AK9)-SUM(AN9:BA9)+K9</f>
        <v>80</v>
      </c>
      <c r="J9" s="175"/>
      <c r="K9" s="176">
        <f>COUNTIF(L$5:AK$5,$D9)*2</f>
        <v>0</v>
      </c>
      <c r="L9" s="177"/>
      <c r="M9" s="178"/>
      <c r="N9" s="179">
        <v>22</v>
      </c>
      <c r="O9" s="178">
        <v>22</v>
      </c>
      <c r="P9" s="179"/>
      <c r="Q9" s="180"/>
      <c r="R9" s="181"/>
      <c r="S9" s="178"/>
      <c r="T9" s="181"/>
      <c r="U9" s="180"/>
      <c r="V9" s="181"/>
      <c r="W9" s="178"/>
      <c r="X9" s="181"/>
      <c r="Y9" s="178"/>
      <c r="Z9" s="181"/>
      <c r="AA9" s="180"/>
      <c r="AB9" s="181"/>
      <c r="AC9" s="178"/>
      <c r="AD9" s="179"/>
      <c r="AE9" s="180"/>
      <c r="AF9" s="181"/>
      <c r="AG9" s="178"/>
      <c r="AH9" s="181"/>
      <c r="AI9" s="178"/>
      <c r="AJ9" s="180">
        <v>18</v>
      </c>
      <c r="AK9" s="182">
        <v>18</v>
      </c>
      <c r="AL9" s="4">
        <f>MAX(L9:AK9)</f>
        <v>22</v>
      </c>
      <c r="AM9" s="5">
        <f t="shared" si="0"/>
        <v>4</v>
      </c>
      <c r="AN9" s="94">
        <f t="shared" si="1"/>
        <v>0</v>
      </c>
      <c r="AO9" s="4">
        <f t="shared" si="1"/>
        <v>0</v>
      </c>
      <c r="AP9" s="4">
        <f t="shared" si="1"/>
        <v>0</v>
      </c>
      <c r="AQ9" s="4">
        <f t="shared" si="1"/>
        <v>0</v>
      </c>
      <c r="AR9" s="4">
        <f t="shared" si="1"/>
        <v>0</v>
      </c>
      <c r="AS9" s="4">
        <f t="shared" si="1"/>
        <v>0</v>
      </c>
      <c r="AT9" s="4">
        <f t="shared" si="1"/>
        <v>0</v>
      </c>
      <c r="AU9" s="4">
        <f t="shared" si="1"/>
        <v>0</v>
      </c>
      <c r="AV9" s="4">
        <f t="shared" si="1"/>
        <v>0</v>
      </c>
      <c r="AW9" s="4">
        <f t="shared" si="1"/>
        <v>0</v>
      </c>
      <c r="AX9" s="4">
        <f t="shared" si="1"/>
        <v>0</v>
      </c>
      <c r="AY9" s="4">
        <f t="shared" si="1"/>
        <v>0</v>
      </c>
      <c r="AZ9" s="4">
        <f t="shared" si="1"/>
        <v>0</v>
      </c>
      <c r="BA9" s="95">
        <f t="shared" si="1"/>
        <v>0</v>
      </c>
      <c r="BB9" s="96"/>
    </row>
    <row r="10" spans="1:54" s="97" customFormat="1" ht="24.75" customHeight="1">
      <c r="A10" s="188">
        <f t="shared" si="2"/>
        <v>5</v>
      </c>
      <c r="B10" s="183"/>
      <c r="C10" s="216"/>
      <c r="D10" s="187" t="s">
        <v>104</v>
      </c>
      <c r="E10" s="185" t="s">
        <v>65</v>
      </c>
      <c r="F10" s="186"/>
      <c r="G10" s="187" t="s">
        <v>100</v>
      </c>
      <c r="H10" s="188" t="str">
        <f>IF(COUNTA(AK10)&gt;0,IF(COUNTA(L10:AK10)&lt;classé,"Non","Oui"),"Non")</f>
        <v>Non</v>
      </c>
      <c r="I10" s="189">
        <f>SUM(L10:AK10)-SUM(AN10:BA10)+K10</f>
        <v>64</v>
      </c>
      <c r="J10" s="190"/>
      <c r="K10" s="190">
        <f>COUNTIF(L$5:AK$5,$D10)*2</f>
        <v>0</v>
      </c>
      <c r="L10" s="191">
        <v>32</v>
      </c>
      <c r="M10" s="192">
        <v>32</v>
      </c>
      <c r="N10" s="193"/>
      <c r="O10" s="192"/>
      <c r="P10" s="193"/>
      <c r="Q10" s="194"/>
      <c r="R10" s="195"/>
      <c r="S10" s="192"/>
      <c r="T10" s="195"/>
      <c r="U10" s="194"/>
      <c r="V10" s="195"/>
      <c r="W10" s="192"/>
      <c r="X10" s="195"/>
      <c r="Y10" s="192"/>
      <c r="Z10" s="195"/>
      <c r="AA10" s="194"/>
      <c r="AB10" s="195"/>
      <c r="AC10" s="192"/>
      <c r="AD10" s="193"/>
      <c r="AE10" s="194"/>
      <c r="AF10" s="195"/>
      <c r="AG10" s="192"/>
      <c r="AH10" s="195"/>
      <c r="AI10" s="192"/>
      <c r="AJ10" s="194"/>
      <c r="AK10" s="196"/>
      <c r="AL10" s="4">
        <f>MAX(L10:AK10)</f>
        <v>32</v>
      </c>
      <c r="AM10" s="5">
        <f t="shared" si="0"/>
        <v>2</v>
      </c>
      <c r="AN10" s="94">
        <f t="shared" si="1"/>
        <v>0</v>
      </c>
      <c r="AO10" s="4">
        <f t="shared" si="1"/>
        <v>0</v>
      </c>
      <c r="AP10" s="4">
        <f t="shared" si="1"/>
        <v>0</v>
      </c>
      <c r="AQ10" s="4">
        <f t="shared" si="1"/>
        <v>0</v>
      </c>
      <c r="AR10" s="4">
        <f t="shared" si="1"/>
        <v>0</v>
      </c>
      <c r="AS10" s="4">
        <f t="shared" si="1"/>
        <v>0</v>
      </c>
      <c r="AT10" s="4">
        <f t="shared" si="1"/>
        <v>0</v>
      </c>
      <c r="AU10" s="4">
        <f t="shared" si="1"/>
        <v>0</v>
      </c>
      <c r="AV10" s="4">
        <f t="shared" si="1"/>
        <v>0</v>
      </c>
      <c r="AW10" s="4">
        <f t="shared" si="1"/>
        <v>0</v>
      </c>
      <c r="AX10" s="4">
        <f t="shared" si="1"/>
        <v>0</v>
      </c>
      <c r="AY10" s="4">
        <f t="shared" si="1"/>
        <v>0</v>
      </c>
      <c r="AZ10" s="4">
        <f t="shared" si="1"/>
        <v>0</v>
      </c>
      <c r="BA10" s="95">
        <f t="shared" si="1"/>
        <v>0</v>
      </c>
      <c r="BB10" s="96"/>
    </row>
    <row r="11" spans="1:54" s="97" customFormat="1" ht="24.75" customHeight="1">
      <c r="A11" s="201">
        <f t="shared" si="2"/>
        <v>6</v>
      </c>
      <c r="B11" s="197"/>
      <c r="C11" s="213"/>
      <c r="D11" s="199" t="s">
        <v>171</v>
      </c>
      <c r="E11" s="199" t="s">
        <v>172</v>
      </c>
      <c r="F11" s="200"/>
      <c r="G11" s="199" t="s">
        <v>100</v>
      </c>
      <c r="H11" s="201" t="str">
        <f>IF(COUNTA(AK11)&gt;0,IF(COUNTA(L11:AK11)&lt;classé,"Non","Oui"),"Non")</f>
        <v>Non</v>
      </c>
      <c r="I11" s="202">
        <f>SUM(L11:AK11)-SUM(AN11:BA11)+K11</f>
        <v>64</v>
      </c>
      <c r="J11" s="203"/>
      <c r="K11" s="203">
        <f>COUNTIF(L$5:AK$5,$D11)*2</f>
        <v>0</v>
      </c>
      <c r="L11" s="204"/>
      <c r="M11" s="205"/>
      <c r="N11" s="206">
        <v>32</v>
      </c>
      <c r="O11" s="205">
        <v>32</v>
      </c>
      <c r="P11" s="206"/>
      <c r="Q11" s="207"/>
      <c r="R11" s="208"/>
      <c r="S11" s="205"/>
      <c r="T11" s="208"/>
      <c r="U11" s="207"/>
      <c r="V11" s="208"/>
      <c r="W11" s="205"/>
      <c r="X11" s="208"/>
      <c r="Y11" s="205"/>
      <c r="Z11" s="208"/>
      <c r="AA11" s="207"/>
      <c r="AB11" s="208"/>
      <c r="AC11" s="205"/>
      <c r="AD11" s="206"/>
      <c r="AE11" s="207"/>
      <c r="AF11" s="208"/>
      <c r="AG11" s="205"/>
      <c r="AH11" s="208"/>
      <c r="AI11" s="205"/>
      <c r="AJ11" s="207"/>
      <c r="AK11" s="209"/>
      <c r="AL11" s="4">
        <f>MAX(L11:AK11)</f>
        <v>32</v>
      </c>
      <c r="AM11" s="5">
        <f t="shared" si="0"/>
        <v>2</v>
      </c>
      <c r="AN11" s="94">
        <f t="shared" si="1"/>
        <v>0</v>
      </c>
      <c r="AO11" s="4">
        <f t="shared" si="1"/>
        <v>0</v>
      </c>
      <c r="AP11" s="4">
        <f t="shared" si="1"/>
        <v>0</v>
      </c>
      <c r="AQ11" s="4">
        <f t="shared" si="1"/>
        <v>0</v>
      </c>
      <c r="AR11" s="4">
        <f t="shared" si="1"/>
        <v>0</v>
      </c>
      <c r="AS11" s="4">
        <f t="shared" si="1"/>
        <v>0</v>
      </c>
      <c r="AT11" s="4">
        <f t="shared" si="1"/>
        <v>0</v>
      </c>
      <c r="AU11" s="4">
        <f t="shared" si="1"/>
        <v>0</v>
      </c>
      <c r="AV11" s="4">
        <f t="shared" si="1"/>
        <v>0</v>
      </c>
      <c r="AW11" s="4">
        <f t="shared" si="1"/>
        <v>0</v>
      </c>
      <c r="AX11" s="4">
        <f t="shared" si="1"/>
        <v>0</v>
      </c>
      <c r="AY11" s="4">
        <f t="shared" si="1"/>
        <v>0</v>
      </c>
      <c r="AZ11" s="4">
        <f t="shared" si="1"/>
        <v>0</v>
      </c>
      <c r="BA11" s="95">
        <f t="shared" si="1"/>
        <v>0</v>
      </c>
      <c r="BB11" s="96"/>
    </row>
    <row r="12" spans="1:53" s="97" customFormat="1" ht="24.75" customHeight="1">
      <c r="A12" s="201">
        <f t="shared" si="2"/>
        <v>7</v>
      </c>
      <c r="B12" s="197" t="s">
        <v>101</v>
      </c>
      <c r="C12" s="213"/>
      <c r="D12" s="210" t="s">
        <v>98</v>
      </c>
      <c r="E12" s="210" t="s">
        <v>99</v>
      </c>
      <c r="F12" s="200"/>
      <c r="G12" s="210" t="s">
        <v>100</v>
      </c>
      <c r="H12" s="201" t="str">
        <f>IF(COUNTA(AK12)&gt;0,IF(COUNTA(L12:AK12)&lt;classé,"Non","Oui"),"Non")</f>
        <v>Non</v>
      </c>
      <c r="I12" s="202">
        <f>SUM(L12:AK12)-SUM(AN12:BA12)+K12</f>
        <v>52</v>
      </c>
      <c r="J12" s="203"/>
      <c r="K12" s="203">
        <f>COUNTIF(L$5:AK$5,$D12)*2</f>
        <v>0</v>
      </c>
      <c r="L12" s="204">
        <v>26</v>
      </c>
      <c r="M12" s="205">
        <v>26</v>
      </c>
      <c r="N12" s="206"/>
      <c r="O12" s="205"/>
      <c r="P12" s="206"/>
      <c r="Q12" s="207"/>
      <c r="R12" s="208"/>
      <c r="S12" s="205"/>
      <c r="T12" s="208"/>
      <c r="U12" s="207"/>
      <c r="V12" s="208"/>
      <c r="W12" s="205"/>
      <c r="X12" s="208"/>
      <c r="Y12" s="205"/>
      <c r="Z12" s="208"/>
      <c r="AA12" s="207"/>
      <c r="AB12" s="208"/>
      <c r="AC12" s="205"/>
      <c r="AD12" s="206"/>
      <c r="AE12" s="207"/>
      <c r="AF12" s="208"/>
      <c r="AG12" s="205"/>
      <c r="AH12" s="208"/>
      <c r="AI12" s="205"/>
      <c r="AJ12" s="207"/>
      <c r="AK12" s="209"/>
      <c r="AL12" s="4">
        <f>MAX(L12:AK12)</f>
        <v>26</v>
      </c>
      <c r="AM12" s="5">
        <f t="shared" si="0"/>
        <v>2</v>
      </c>
      <c r="AN12" s="94">
        <f t="shared" si="1"/>
        <v>0</v>
      </c>
      <c r="AO12" s="4">
        <f t="shared" si="1"/>
        <v>0</v>
      </c>
      <c r="AP12" s="4">
        <f t="shared" si="1"/>
        <v>0</v>
      </c>
      <c r="AQ12" s="4">
        <f t="shared" si="1"/>
        <v>0</v>
      </c>
      <c r="AR12" s="4">
        <f t="shared" si="1"/>
        <v>0</v>
      </c>
      <c r="AS12" s="4">
        <f t="shared" si="1"/>
        <v>0</v>
      </c>
      <c r="AT12" s="4">
        <f t="shared" si="1"/>
        <v>0</v>
      </c>
      <c r="AU12" s="4">
        <f t="shared" si="1"/>
        <v>0</v>
      </c>
      <c r="AV12" s="4">
        <f t="shared" si="1"/>
        <v>0</v>
      </c>
      <c r="AW12" s="4">
        <f t="shared" si="1"/>
        <v>0</v>
      </c>
      <c r="AX12" s="4">
        <f t="shared" si="1"/>
        <v>0</v>
      </c>
      <c r="AY12" s="4">
        <f t="shared" si="1"/>
        <v>0</v>
      </c>
      <c r="AZ12" s="4">
        <f t="shared" si="1"/>
        <v>0</v>
      </c>
      <c r="BA12" s="95">
        <f t="shared" si="1"/>
        <v>0</v>
      </c>
    </row>
    <row r="13" spans="1:54" s="97" customFormat="1" ht="24.75" customHeight="1">
      <c r="A13" s="201">
        <f t="shared" si="2"/>
        <v>8</v>
      </c>
      <c r="B13" s="197" t="s">
        <v>101</v>
      </c>
      <c r="C13" s="213"/>
      <c r="D13" s="199" t="s">
        <v>189</v>
      </c>
      <c r="E13" s="210" t="s">
        <v>190</v>
      </c>
      <c r="F13" s="200"/>
      <c r="G13" s="199" t="s">
        <v>141</v>
      </c>
      <c r="H13" s="201" t="str">
        <f>IF(COUNTA(AK13)&gt;0,IF(COUNTA(L13:AK13)&lt;classé,"Non","Oui"),"Non")</f>
        <v>Non</v>
      </c>
      <c r="I13" s="202">
        <f>SUM(L13:AK13)-SUM(AN13:BA13)+K13</f>
        <v>52</v>
      </c>
      <c r="J13" s="203"/>
      <c r="K13" s="203">
        <f>COUNTIF(L$5:AK$5,$D13)*2</f>
        <v>0</v>
      </c>
      <c r="L13" s="204"/>
      <c r="M13" s="205"/>
      <c r="N13" s="206">
        <v>26</v>
      </c>
      <c r="O13" s="205">
        <v>26</v>
      </c>
      <c r="P13" s="206"/>
      <c r="Q13" s="207"/>
      <c r="R13" s="208"/>
      <c r="S13" s="205"/>
      <c r="T13" s="208"/>
      <c r="U13" s="207"/>
      <c r="V13" s="208"/>
      <c r="W13" s="205"/>
      <c r="X13" s="208"/>
      <c r="Y13" s="205"/>
      <c r="Z13" s="208"/>
      <c r="AA13" s="207"/>
      <c r="AB13" s="208"/>
      <c r="AC13" s="205"/>
      <c r="AD13" s="206"/>
      <c r="AE13" s="207"/>
      <c r="AF13" s="208"/>
      <c r="AG13" s="205"/>
      <c r="AH13" s="208"/>
      <c r="AI13" s="205"/>
      <c r="AJ13" s="207"/>
      <c r="AK13" s="209"/>
      <c r="AL13" s="4">
        <f>MAX(L13:AK13)</f>
        <v>26</v>
      </c>
      <c r="AM13" s="5">
        <f t="shared" si="0"/>
        <v>2</v>
      </c>
      <c r="AN13" s="94">
        <f t="shared" si="1"/>
        <v>0</v>
      </c>
      <c r="AO13" s="4">
        <f t="shared" si="1"/>
        <v>0</v>
      </c>
      <c r="AP13" s="4">
        <f t="shared" si="1"/>
        <v>0</v>
      </c>
      <c r="AQ13" s="4">
        <f t="shared" si="1"/>
        <v>0</v>
      </c>
      <c r="AR13" s="4">
        <f t="shared" si="1"/>
        <v>0</v>
      </c>
      <c r="AS13" s="4">
        <f t="shared" si="1"/>
        <v>0</v>
      </c>
      <c r="AT13" s="4">
        <f t="shared" si="1"/>
        <v>0</v>
      </c>
      <c r="AU13" s="4">
        <f t="shared" si="1"/>
        <v>0</v>
      </c>
      <c r="AV13" s="4">
        <f t="shared" si="1"/>
        <v>0</v>
      </c>
      <c r="AW13" s="4">
        <f t="shared" si="1"/>
        <v>0</v>
      </c>
      <c r="AX13" s="4">
        <f t="shared" si="1"/>
        <v>0</v>
      </c>
      <c r="AY13" s="4">
        <f t="shared" si="1"/>
        <v>0</v>
      </c>
      <c r="AZ13" s="4">
        <f t="shared" si="1"/>
        <v>0</v>
      </c>
      <c r="BA13" s="95">
        <f t="shared" si="1"/>
        <v>0</v>
      </c>
      <c r="BB13" s="96"/>
    </row>
    <row r="14" spans="1:54" s="97" customFormat="1" ht="24.75" customHeight="1">
      <c r="A14" s="201">
        <f t="shared" si="2"/>
        <v>9</v>
      </c>
      <c r="B14" s="197" t="s">
        <v>101</v>
      </c>
      <c r="C14" s="213"/>
      <c r="D14" s="199" t="s">
        <v>257</v>
      </c>
      <c r="E14" s="210" t="s">
        <v>258</v>
      </c>
      <c r="F14" s="200">
        <v>23880</v>
      </c>
      <c r="G14" s="199" t="s">
        <v>120</v>
      </c>
      <c r="H14" s="201" t="str">
        <f>IF(COUNTA(AK14)&gt;0,IF(COUNTA(L14:AK14)&lt;classé,"Non","Oui"),"Non")</f>
        <v>Non</v>
      </c>
      <c r="I14" s="202">
        <f>SUM(L14:AK14)-SUM(AN14:BA14)+K14</f>
        <v>48</v>
      </c>
      <c r="J14" s="203"/>
      <c r="K14" s="203">
        <f>COUNTIF(L$5:AK$5,$D14)*2</f>
        <v>0</v>
      </c>
      <c r="L14" s="204"/>
      <c r="M14" s="205"/>
      <c r="N14" s="206"/>
      <c r="O14" s="205"/>
      <c r="P14" s="206"/>
      <c r="Q14" s="207"/>
      <c r="R14" s="208"/>
      <c r="S14" s="205"/>
      <c r="T14" s="208"/>
      <c r="U14" s="207"/>
      <c r="V14" s="208"/>
      <c r="W14" s="205"/>
      <c r="X14" s="208"/>
      <c r="Y14" s="205"/>
      <c r="Z14" s="208"/>
      <c r="AA14" s="207"/>
      <c r="AB14" s="208"/>
      <c r="AC14" s="205"/>
      <c r="AD14" s="206"/>
      <c r="AE14" s="207"/>
      <c r="AF14" s="208"/>
      <c r="AG14" s="205"/>
      <c r="AH14" s="208"/>
      <c r="AI14" s="205"/>
      <c r="AJ14" s="207">
        <v>22</v>
      </c>
      <c r="AK14" s="209">
        <v>26</v>
      </c>
      <c r="AL14" s="4">
        <f>MAX(L14:AK14)</f>
        <v>26</v>
      </c>
      <c r="AM14" s="5">
        <f t="shared" si="0"/>
        <v>2</v>
      </c>
      <c r="AN14" s="94">
        <f t="shared" si="1"/>
        <v>0</v>
      </c>
      <c r="AO14" s="4">
        <f t="shared" si="1"/>
        <v>0</v>
      </c>
      <c r="AP14" s="4">
        <f t="shared" si="1"/>
        <v>0</v>
      </c>
      <c r="AQ14" s="4">
        <f t="shared" si="1"/>
        <v>0</v>
      </c>
      <c r="AR14" s="4">
        <f t="shared" si="1"/>
        <v>0</v>
      </c>
      <c r="AS14" s="4">
        <f t="shared" si="1"/>
        <v>0</v>
      </c>
      <c r="AT14" s="4">
        <f t="shared" si="1"/>
        <v>0</v>
      </c>
      <c r="AU14" s="4">
        <f t="shared" si="1"/>
        <v>0</v>
      </c>
      <c r="AV14" s="4">
        <f t="shared" si="1"/>
        <v>0</v>
      </c>
      <c r="AW14" s="4">
        <f t="shared" si="1"/>
        <v>0</v>
      </c>
      <c r="AX14" s="4">
        <f t="shared" si="1"/>
        <v>0</v>
      </c>
      <c r="AY14" s="4">
        <f t="shared" si="1"/>
        <v>0</v>
      </c>
      <c r="AZ14" s="4">
        <f t="shared" si="1"/>
        <v>0</v>
      </c>
      <c r="BA14" s="95">
        <f t="shared" si="1"/>
        <v>0</v>
      </c>
      <c r="BB14" s="96"/>
    </row>
    <row r="15" spans="1:54" s="97" customFormat="1" ht="24.75" customHeight="1">
      <c r="A15" s="201">
        <f t="shared" si="2"/>
        <v>10</v>
      </c>
      <c r="B15" s="197" t="s">
        <v>101</v>
      </c>
      <c r="C15" s="213"/>
      <c r="D15" s="199" t="s">
        <v>253</v>
      </c>
      <c r="E15" s="210" t="s">
        <v>243</v>
      </c>
      <c r="F15" s="200">
        <v>26814</v>
      </c>
      <c r="G15" s="199" t="s">
        <v>120</v>
      </c>
      <c r="H15" s="201" t="str">
        <f>IF(COUNTA(AK15)&gt;0,IF(COUNTA(L15:AK15)&lt;classé,"Non","Oui"),"Non")</f>
        <v>Non</v>
      </c>
      <c r="I15" s="202">
        <f>SUM(L15:AK15)-SUM(AN15:BA15)+K15</f>
        <v>45</v>
      </c>
      <c r="J15" s="203"/>
      <c r="K15" s="203">
        <f>COUNTIF(L$5:AK$5,$D15)*2</f>
        <v>0</v>
      </c>
      <c r="L15" s="204"/>
      <c r="M15" s="205"/>
      <c r="N15" s="206"/>
      <c r="O15" s="205"/>
      <c r="P15" s="206"/>
      <c r="Q15" s="207"/>
      <c r="R15" s="208"/>
      <c r="S15" s="205"/>
      <c r="T15" s="208"/>
      <c r="U15" s="207"/>
      <c r="V15" s="208"/>
      <c r="W15" s="205"/>
      <c r="X15" s="208"/>
      <c r="Y15" s="205"/>
      <c r="Z15" s="208"/>
      <c r="AA15" s="207"/>
      <c r="AB15" s="208"/>
      <c r="AC15" s="205"/>
      <c r="AD15" s="206"/>
      <c r="AE15" s="207"/>
      <c r="AF15" s="208"/>
      <c r="AG15" s="205"/>
      <c r="AH15" s="208"/>
      <c r="AI15" s="205"/>
      <c r="AJ15" s="207">
        <v>26</v>
      </c>
      <c r="AK15" s="209">
        <v>19</v>
      </c>
      <c r="AL15" s="4">
        <f>MAX(L15:AK15)</f>
        <v>26</v>
      </c>
      <c r="AM15" s="5">
        <f t="shared" si="0"/>
        <v>2</v>
      </c>
      <c r="AN15" s="94">
        <f t="shared" si="1"/>
        <v>0</v>
      </c>
      <c r="AO15" s="4">
        <f t="shared" si="1"/>
        <v>0</v>
      </c>
      <c r="AP15" s="4">
        <f t="shared" si="1"/>
        <v>0</v>
      </c>
      <c r="AQ15" s="4">
        <f t="shared" si="1"/>
        <v>0</v>
      </c>
      <c r="AR15" s="4">
        <f t="shared" si="1"/>
        <v>0</v>
      </c>
      <c r="AS15" s="4">
        <f t="shared" si="1"/>
        <v>0</v>
      </c>
      <c r="AT15" s="4">
        <f t="shared" si="1"/>
        <v>0</v>
      </c>
      <c r="AU15" s="4">
        <f t="shared" si="1"/>
        <v>0</v>
      </c>
      <c r="AV15" s="4">
        <f t="shared" si="1"/>
        <v>0</v>
      </c>
      <c r="AW15" s="4">
        <f t="shared" si="1"/>
        <v>0</v>
      </c>
      <c r="AX15" s="4">
        <f t="shared" si="1"/>
        <v>0</v>
      </c>
      <c r="AY15" s="4">
        <f t="shared" si="1"/>
        <v>0</v>
      </c>
      <c r="AZ15" s="4">
        <f t="shared" si="1"/>
        <v>0</v>
      </c>
      <c r="BA15" s="95">
        <f t="shared" si="1"/>
        <v>0</v>
      </c>
      <c r="BB15" s="96"/>
    </row>
    <row r="16" spans="1:54" s="97" customFormat="1" ht="24.75" customHeight="1">
      <c r="A16" s="201">
        <f t="shared" si="2"/>
        <v>11</v>
      </c>
      <c r="B16" s="197"/>
      <c r="C16" s="213"/>
      <c r="D16" s="199" t="s">
        <v>255</v>
      </c>
      <c r="E16" s="210" t="s">
        <v>256</v>
      </c>
      <c r="F16" s="200">
        <v>27853</v>
      </c>
      <c r="G16" s="199" t="s">
        <v>120</v>
      </c>
      <c r="H16" s="201" t="str">
        <f>IF(COUNTA(AK16)&gt;0,IF(COUNTA(L16:AK16)&lt;classé,"Non","Oui"),"Non")</f>
        <v>Non</v>
      </c>
      <c r="I16" s="202">
        <f>SUM(L16:AK16)-SUM(AN16:BA16)+K16</f>
        <v>42</v>
      </c>
      <c r="J16" s="203"/>
      <c r="K16" s="203">
        <f>COUNTIF(L$5:AK$5,$D16)*2</f>
        <v>0</v>
      </c>
      <c r="L16" s="204"/>
      <c r="M16" s="205"/>
      <c r="N16" s="206"/>
      <c r="O16" s="205"/>
      <c r="P16" s="206"/>
      <c r="Q16" s="207"/>
      <c r="R16" s="208"/>
      <c r="S16" s="205"/>
      <c r="T16" s="208"/>
      <c r="U16" s="207"/>
      <c r="V16" s="208"/>
      <c r="W16" s="205"/>
      <c r="X16" s="208"/>
      <c r="Y16" s="205"/>
      <c r="Z16" s="208"/>
      <c r="AA16" s="207"/>
      <c r="AB16" s="208"/>
      <c r="AC16" s="205"/>
      <c r="AD16" s="206"/>
      <c r="AE16" s="207"/>
      <c r="AF16" s="208"/>
      <c r="AG16" s="205"/>
      <c r="AH16" s="208"/>
      <c r="AI16" s="205"/>
      <c r="AJ16" s="207">
        <v>20</v>
      </c>
      <c r="AK16" s="209">
        <v>22</v>
      </c>
      <c r="AL16" s="4">
        <f>MAX(L16:AK16)</f>
        <v>22</v>
      </c>
      <c r="AM16" s="5">
        <f t="shared" si="0"/>
        <v>2</v>
      </c>
      <c r="AN16" s="94">
        <f aca="true" t="shared" si="3" ref="AN16:BA33">IF($AM16&gt;Nbcourse+AN$3-1-$J16,LARGE($L16:$AK16,Nbcourse+AN$3-$J16),0)</f>
        <v>0</v>
      </c>
      <c r="AO16" s="4">
        <f t="shared" si="3"/>
        <v>0</v>
      </c>
      <c r="AP16" s="4">
        <f t="shared" si="3"/>
        <v>0</v>
      </c>
      <c r="AQ16" s="4">
        <f t="shared" si="3"/>
        <v>0</v>
      </c>
      <c r="AR16" s="4">
        <f t="shared" si="3"/>
        <v>0</v>
      </c>
      <c r="AS16" s="4">
        <f t="shared" si="3"/>
        <v>0</v>
      </c>
      <c r="AT16" s="4">
        <f t="shared" si="3"/>
        <v>0</v>
      </c>
      <c r="AU16" s="4">
        <f t="shared" si="3"/>
        <v>0</v>
      </c>
      <c r="AV16" s="4">
        <f t="shared" si="3"/>
        <v>0</v>
      </c>
      <c r="AW16" s="4">
        <f t="shared" si="3"/>
        <v>0</v>
      </c>
      <c r="AX16" s="4">
        <f t="shared" si="3"/>
        <v>0</v>
      </c>
      <c r="AY16" s="4">
        <f t="shared" si="3"/>
        <v>0</v>
      </c>
      <c r="AZ16" s="4">
        <f t="shared" si="3"/>
        <v>0</v>
      </c>
      <c r="BA16" s="95">
        <f t="shared" si="3"/>
        <v>0</v>
      </c>
      <c r="BB16" s="96"/>
    </row>
    <row r="17" spans="1:54" s="97" customFormat="1" ht="24.75" customHeight="1">
      <c r="A17" s="201">
        <f t="shared" si="2"/>
        <v>12</v>
      </c>
      <c r="B17" s="197" t="s">
        <v>101</v>
      </c>
      <c r="C17" s="213"/>
      <c r="D17" s="199" t="s">
        <v>194</v>
      </c>
      <c r="E17" s="210" t="s">
        <v>195</v>
      </c>
      <c r="F17" s="200"/>
      <c r="G17" s="199" t="s">
        <v>193</v>
      </c>
      <c r="H17" s="201" t="str">
        <f>IF(COUNTA(AK17)&gt;0,IF(COUNTA(L17:AK17)&lt;classé,"Non","Oui"),"Non")</f>
        <v>Non</v>
      </c>
      <c r="I17" s="202">
        <f>SUM(L17:AK17)-SUM(AN17:BA17)+K17</f>
        <v>40</v>
      </c>
      <c r="J17" s="203"/>
      <c r="K17" s="203">
        <f>COUNTIF(L$5:AK$5,$D17)*2</f>
        <v>0</v>
      </c>
      <c r="L17" s="204"/>
      <c r="M17" s="205"/>
      <c r="N17" s="206">
        <v>20</v>
      </c>
      <c r="O17" s="205">
        <v>20</v>
      </c>
      <c r="P17" s="206"/>
      <c r="Q17" s="207"/>
      <c r="R17" s="208"/>
      <c r="S17" s="205"/>
      <c r="T17" s="208"/>
      <c r="U17" s="207"/>
      <c r="V17" s="208"/>
      <c r="W17" s="205"/>
      <c r="X17" s="208"/>
      <c r="Y17" s="205"/>
      <c r="Z17" s="208"/>
      <c r="AA17" s="207"/>
      <c r="AB17" s="208"/>
      <c r="AC17" s="205"/>
      <c r="AD17" s="206"/>
      <c r="AE17" s="207"/>
      <c r="AF17" s="208"/>
      <c r="AG17" s="205"/>
      <c r="AH17" s="208"/>
      <c r="AI17" s="205"/>
      <c r="AJ17" s="207"/>
      <c r="AK17" s="209"/>
      <c r="AL17" s="4">
        <f>MAX(L17:AK17)</f>
        <v>20</v>
      </c>
      <c r="AM17" s="5">
        <f t="shared" si="0"/>
        <v>2</v>
      </c>
      <c r="AN17" s="94">
        <f t="shared" si="3"/>
        <v>0</v>
      </c>
      <c r="AO17" s="4">
        <f t="shared" si="3"/>
        <v>0</v>
      </c>
      <c r="AP17" s="4">
        <f t="shared" si="3"/>
        <v>0</v>
      </c>
      <c r="AQ17" s="4">
        <f t="shared" si="3"/>
        <v>0</v>
      </c>
      <c r="AR17" s="4">
        <f t="shared" si="3"/>
        <v>0</v>
      </c>
      <c r="AS17" s="4">
        <f t="shared" si="3"/>
        <v>0</v>
      </c>
      <c r="AT17" s="4">
        <f t="shared" si="3"/>
        <v>0</v>
      </c>
      <c r="AU17" s="4">
        <f t="shared" si="3"/>
        <v>0</v>
      </c>
      <c r="AV17" s="4">
        <f t="shared" si="3"/>
        <v>0</v>
      </c>
      <c r="AW17" s="4">
        <f t="shared" si="3"/>
        <v>0</v>
      </c>
      <c r="AX17" s="4">
        <f t="shared" si="3"/>
        <v>0</v>
      </c>
      <c r="AY17" s="4">
        <f t="shared" si="3"/>
        <v>0</v>
      </c>
      <c r="AZ17" s="4">
        <f t="shared" si="3"/>
        <v>0</v>
      </c>
      <c r="BA17" s="95">
        <f t="shared" si="3"/>
        <v>0</v>
      </c>
      <c r="BB17" s="96"/>
    </row>
    <row r="18" spans="1:54" s="97" customFormat="1" ht="24.75" customHeight="1">
      <c r="A18" s="201">
        <f t="shared" si="2"/>
        <v>13</v>
      </c>
      <c r="B18" s="197"/>
      <c r="C18" s="213"/>
      <c r="D18" s="199" t="s">
        <v>260</v>
      </c>
      <c r="E18" s="210" t="s">
        <v>96</v>
      </c>
      <c r="F18" s="200">
        <v>32533</v>
      </c>
      <c r="G18" s="199" t="s">
        <v>225</v>
      </c>
      <c r="H18" s="201" t="str">
        <f>IF(COUNTA(AK18)&gt;0,IF(COUNTA(L18:AK18)&lt;classé,"Non","Oui"),"Non")</f>
        <v>Non</v>
      </c>
      <c r="I18" s="202">
        <f>SUM(L18:AK18)-SUM(AN18:BA18)+K18</f>
        <v>36</v>
      </c>
      <c r="J18" s="203"/>
      <c r="K18" s="203">
        <f>COUNTIF(L$5:AK$5,$D18)*2</f>
        <v>0</v>
      </c>
      <c r="L18" s="204"/>
      <c r="M18" s="205"/>
      <c r="N18" s="206"/>
      <c r="O18" s="205"/>
      <c r="P18" s="206"/>
      <c r="Q18" s="207"/>
      <c r="R18" s="208"/>
      <c r="S18" s="205"/>
      <c r="T18" s="208"/>
      <c r="U18" s="207"/>
      <c r="V18" s="208"/>
      <c r="W18" s="205"/>
      <c r="X18" s="208"/>
      <c r="Y18" s="205"/>
      <c r="Z18" s="208"/>
      <c r="AA18" s="207"/>
      <c r="AB18" s="208"/>
      <c r="AC18" s="205"/>
      <c r="AD18" s="206"/>
      <c r="AE18" s="207"/>
      <c r="AF18" s="208"/>
      <c r="AG18" s="205"/>
      <c r="AH18" s="208"/>
      <c r="AI18" s="205"/>
      <c r="AJ18" s="207">
        <v>19</v>
      </c>
      <c r="AK18" s="209">
        <v>17</v>
      </c>
      <c r="AL18" s="4">
        <f>MAX(L18:AK18)</f>
        <v>19</v>
      </c>
      <c r="AM18" s="5">
        <f t="shared" si="0"/>
        <v>2</v>
      </c>
      <c r="AN18" s="94">
        <f t="shared" si="3"/>
        <v>0</v>
      </c>
      <c r="AO18" s="4">
        <f t="shared" si="3"/>
        <v>0</v>
      </c>
      <c r="AP18" s="4">
        <f t="shared" si="3"/>
        <v>0</v>
      </c>
      <c r="AQ18" s="4">
        <f t="shared" si="3"/>
        <v>0</v>
      </c>
      <c r="AR18" s="4">
        <f t="shared" si="3"/>
        <v>0</v>
      </c>
      <c r="AS18" s="4">
        <f t="shared" si="3"/>
        <v>0</v>
      </c>
      <c r="AT18" s="4">
        <f t="shared" si="3"/>
        <v>0</v>
      </c>
      <c r="AU18" s="4">
        <f t="shared" si="3"/>
        <v>0</v>
      </c>
      <c r="AV18" s="4">
        <f t="shared" si="3"/>
        <v>0</v>
      </c>
      <c r="AW18" s="4">
        <f t="shared" si="3"/>
        <v>0</v>
      </c>
      <c r="AX18" s="4">
        <f t="shared" si="3"/>
        <v>0</v>
      </c>
      <c r="AY18" s="4">
        <f t="shared" si="3"/>
        <v>0</v>
      </c>
      <c r="AZ18" s="4">
        <f t="shared" si="3"/>
        <v>0</v>
      </c>
      <c r="BA18" s="95">
        <f t="shared" si="3"/>
        <v>0</v>
      </c>
      <c r="BB18" s="96"/>
    </row>
    <row r="19" spans="1:54" s="97" customFormat="1" ht="24.75" customHeight="1">
      <c r="A19" s="201">
        <f t="shared" si="2"/>
        <v>14</v>
      </c>
      <c r="B19" s="197"/>
      <c r="C19" s="213"/>
      <c r="D19" s="199" t="s">
        <v>203</v>
      </c>
      <c r="E19" s="210" t="s">
        <v>259</v>
      </c>
      <c r="F19" s="200">
        <v>27613</v>
      </c>
      <c r="G19" s="199" t="s">
        <v>120</v>
      </c>
      <c r="H19" s="201" t="str">
        <f>IF(COUNTA(AK19)&gt;0,IF(COUNTA(L19:AK19)&lt;classé,"Non","Oui"),"Non")</f>
        <v>Non</v>
      </c>
      <c r="I19" s="202">
        <f>SUM(L19:AK19)-SUM(AN19:BA19)+K19</f>
        <v>35</v>
      </c>
      <c r="J19" s="203"/>
      <c r="K19" s="203">
        <f>COUNTIF(L$5:AK$5,$D19)*2</f>
        <v>0</v>
      </c>
      <c r="L19" s="204"/>
      <c r="M19" s="205"/>
      <c r="N19" s="206"/>
      <c r="O19" s="205"/>
      <c r="P19" s="206"/>
      <c r="Q19" s="207"/>
      <c r="R19" s="208"/>
      <c r="S19" s="205"/>
      <c r="T19" s="208"/>
      <c r="U19" s="207"/>
      <c r="V19" s="208"/>
      <c r="W19" s="205"/>
      <c r="X19" s="208"/>
      <c r="Y19" s="205"/>
      <c r="Z19" s="208"/>
      <c r="AA19" s="207"/>
      <c r="AB19" s="208"/>
      <c r="AC19" s="205"/>
      <c r="AD19" s="206"/>
      <c r="AE19" s="207"/>
      <c r="AF19" s="208"/>
      <c r="AG19" s="205"/>
      <c r="AH19" s="208"/>
      <c r="AI19" s="205"/>
      <c r="AJ19" s="207">
        <v>15</v>
      </c>
      <c r="AK19" s="209">
        <v>20</v>
      </c>
      <c r="AL19" s="4">
        <f>MAX(L19:AK19)</f>
        <v>20</v>
      </c>
      <c r="AM19" s="5">
        <f t="shared" si="0"/>
        <v>2</v>
      </c>
      <c r="AN19" s="94">
        <f t="shared" si="3"/>
        <v>0</v>
      </c>
      <c r="AO19" s="4">
        <f t="shared" si="3"/>
        <v>0</v>
      </c>
      <c r="AP19" s="4">
        <f t="shared" si="3"/>
        <v>0</v>
      </c>
      <c r="AQ19" s="4">
        <f t="shared" si="3"/>
        <v>0</v>
      </c>
      <c r="AR19" s="4">
        <f t="shared" si="3"/>
        <v>0</v>
      </c>
      <c r="AS19" s="4">
        <f t="shared" si="3"/>
        <v>0</v>
      </c>
      <c r="AT19" s="4">
        <f t="shared" si="3"/>
        <v>0</v>
      </c>
      <c r="AU19" s="4">
        <f t="shared" si="3"/>
        <v>0</v>
      </c>
      <c r="AV19" s="4">
        <f t="shared" si="3"/>
        <v>0</v>
      </c>
      <c r="AW19" s="4">
        <f t="shared" si="3"/>
        <v>0</v>
      </c>
      <c r="AX19" s="4">
        <f t="shared" si="3"/>
        <v>0</v>
      </c>
      <c r="AY19" s="4">
        <f t="shared" si="3"/>
        <v>0</v>
      </c>
      <c r="AZ19" s="4">
        <f t="shared" si="3"/>
        <v>0</v>
      </c>
      <c r="BA19" s="95">
        <f t="shared" si="3"/>
        <v>0</v>
      </c>
      <c r="BB19" s="96"/>
    </row>
    <row r="20" spans="1:54" s="97" customFormat="1" ht="24.75" customHeight="1">
      <c r="A20" s="201">
        <f t="shared" si="2"/>
        <v>15</v>
      </c>
      <c r="B20" s="197"/>
      <c r="C20" s="213"/>
      <c r="D20" s="199" t="s">
        <v>261</v>
      </c>
      <c r="E20" s="210" t="s">
        <v>109</v>
      </c>
      <c r="F20" s="200">
        <v>30546</v>
      </c>
      <c r="G20" s="199" t="s">
        <v>100</v>
      </c>
      <c r="H20" s="201" t="str">
        <f>IF(COUNTA(AK20)&gt;0,IF(COUNTA(L20:AK20)&lt;classé,"Non","Oui"),"Non")</f>
        <v>Non</v>
      </c>
      <c r="I20" s="202">
        <f>SUM(L20:AK20)-SUM(AN20:BA20)+K20</f>
        <v>33</v>
      </c>
      <c r="J20" s="203"/>
      <c r="K20" s="203">
        <f>COUNTIF(L$5:AK$5,$D20)*2</f>
        <v>0</v>
      </c>
      <c r="L20" s="204"/>
      <c r="M20" s="205"/>
      <c r="N20" s="206"/>
      <c r="O20" s="205"/>
      <c r="P20" s="206"/>
      <c r="Q20" s="207"/>
      <c r="R20" s="208"/>
      <c r="S20" s="205"/>
      <c r="T20" s="208"/>
      <c r="U20" s="207"/>
      <c r="V20" s="208"/>
      <c r="W20" s="205"/>
      <c r="X20" s="208"/>
      <c r="Y20" s="205"/>
      <c r="Z20" s="208"/>
      <c r="AA20" s="207"/>
      <c r="AB20" s="208"/>
      <c r="AC20" s="205"/>
      <c r="AD20" s="206"/>
      <c r="AE20" s="207"/>
      <c r="AF20" s="208"/>
      <c r="AG20" s="205"/>
      <c r="AH20" s="208"/>
      <c r="AI20" s="205"/>
      <c r="AJ20" s="207">
        <v>17</v>
      </c>
      <c r="AK20" s="209">
        <v>16</v>
      </c>
      <c r="AL20" s="4">
        <f>MAX(L20:AK20)</f>
        <v>17</v>
      </c>
      <c r="AM20" s="5">
        <f t="shared" si="0"/>
        <v>2</v>
      </c>
      <c r="AN20" s="94">
        <f t="shared" si="3"/>
        <v>0</v>
      </c>
      <c r="AO20" s="4">
        <f t="shared" si="3"/>
        <v>0</v>
      </c>
      <c r="AP20" s="4">
        <f t="shared" si="3"/>
        <v>0</v>
      </c>
      <c r="AQ20" s="4">
        <f t="shared" si="3"/>
        <v>0</v>
      </c>
      <c r="AR20" s="4">
        <f t="shared" si="3"/>
        <v>0</v>
      </c>
      <c r="AS20" s="4">
        <f t="shared" si="3"/>
        <v>0</v>
      </c>
      <c r="AT20" s="4">
        <f t="shared" si="3"/>
        <v>0</v>
      </c>
      <c r="AU20" s="4">
        <f t="shared" si="3"/>
        <v>0</v>
      </c>
      <c r="AV20" s="4">
        <f t="shared" si="3"/>
        <v>0</v>
      </c>
      <c r="AW20" s="4">
        <f t="shared" si="3"/>
        <v>0</v>
      </c>
      <c r="AX20" s="4">
        <f t="shared" si="3"/>
        <v>0</v>
      </c>
      <c r="AY20" s="4">
        <f t="shared" si="3"/>
        <v>0</v>
      </c>
      <c r="AZ20" s="4">
        <f t="shared" si="3"/>
        <v>0</v>
      </c>
      <c r="BA20" s="95">
        <f t="shared" si="3"/>
        <v>0</v>
      </c>
      <c r="BB20" s="96"/>
    </row>
    <row r="21" spans="1:54" s="97" customFormat="1" ht="24.75" customHeight="1">
      <c r="A21" s="201">
        <f t="shared" si="2"/>
        <v>16</v>
      </c>
      <c r="B21" s="197"/>
      <c r="C21" s="213"/>
      <c r="D21" s="199" t="s">
        <v>254</v>
      </c>
      <c r="E21" s="210" t="s">
        <v>116</v>
      </c>
      <c r="F21" s="200">
        <v>32532</v>
      </c>
      <c r="G21" s="199" t="s">
        <v>153</v>
      </c>
      <c r="H21" s="201" t="str">
        <f>IF(COUNTA(AK21)&gt;0,IF(COUNTA(L21:AK21)&lt;classé,"Non","Oui"),"Non")</f>
        <v>Non</v>
      </c>
      <c r="I21" s="202">
        <f>SUM(L21:AK21)-SUM(AN21:BA21)+K21</f>
        <v>31</v>
      </c>
      <c r="J21" s="203"/>
      <c r="K21" s="203">
        <f>COUNTIF(L$5:AK$5,$D21)*2</f>
        <v>0</v>
      </c>
      <c r="L21" s="204"/>
      <c r="M21" s="205"/>
      <c r="N21" s="206"/>
      <c r="O21" s="205"/>
      <c r="P21" s="206"/>
      <c r="Q21" s="207"/>
      <c r="R21" s="208"/>
      <c r="S21" s="205"/>
      <c r="T21" s="208"/>
      <c r="U21" s="207"/>
      <c r="V21" s="208"/>
      <c r="W21" s="205"/>
      <c r="X21" s="208"/>
      <c r="Y21" s="205"/>
      <c r="Z21" s="208"/>
      <c r="AA21" s="207"/>
      <c r="AB21" s="208"/>
      <c r="AC21" s="205"/>
      <c r="AD21" s="206"/>
      <c r="AE21" s="207"/>
      <c r="AF21" s="208"/>
      <c r="AG21" s="205"/>
      <c r="AH21" s="208"/>
      <c r="AI21" s="205"/>
      <c r="AJ21" s="207">
        <v>16</v>
      </c>
      <c r="AK21" s="209">
        <v>15</v>
      </c>
      <c r="AL21" s="4">
        <f>MAX(L21:AK21)</f>
        <v>16</v>
      </c>
      <c r="AM21" s="5">
        <f t="shared" si="0"/>
        <v>2</v>
      </c>
      <c r="AN21" s="94">
        <f t="shared" si="3"/>
        <v>0</v>
      </c>
      <c r="AO21" s="4">
        <f t="shared" si="3"/>
        <v>0</v>
      </c>
      <c r="AP21" s="4">
        <f t="shared" si="3"/>
        <v>0</v>
      </c>
      <c r="AQ21" s="4">
        <f t="shared" si="3"/>
        <v>0</v>
      </c>
      <c r="AR21" s="4">
        <f t="shared" si="3"/>
        <v>0</v>
      </c>
      <c r="AS21" s="4">
        <f t="shared" si="3"/>
        <v>0</v>
      </c>
      <c r="AT21" s="4">
        <f t="shared" si="3"/>
        <v>0</v>
      </c>
      <c r="AU21" s="4">
        <f t="shared" si="3"/>
        <v>0</v>
      </c>
      <c r="AV21" s="4">
        <f t="shared" si="3"/>
        <v>0</v>
      </c>
      <c r="AW21" s="4">
        <f t="shared" si="3"/>
        <v>0</v>
      </c>
      <c r="AX21" s="4">
        <f t="shared" si="3"/>
        <v>0</v>
      </c>
      <c r="AY21" s="4">
        <f t="shared" si="3"/>
        <v>0</v>
      </c>
      <c r="AZ21" s="4">
        <f t="shared" si="3"/>
        <v>0</v>
      </c>
      <c r="BA21" s="95">
        <f t="shared" si="3"/>
        <v>0</v>
      </c>
      <c r="BB21" s="96"/>
    </row>
    <row r="22" spans="1:54" s="97" customFormat="1" ht="24.75" customHeight="1" thickBot="1">
      <c r="A22" s="201">
        <f t="shared" si="2"/>
        <v>17</v>
      </c>
      <c r="B22" s="197"/>
      <c r="C22" s="213"/>
      <c r="D22" s="199" t="s">
        <v>262</v>
      </c>
      <c r="E22" s="210" t="s">
        <v>233</v>
      </c>
      <c r="F22" s="200"/>
      <c r="G22" s="199" t="s">
        <v>38</v>
      </c>
      <c r="H22" s="201" t="str">
        <f>IF(COUNTA(AK22)&gt;0,IF(COUNTA(L22:AK22)&lt;classé,"Non","Oui"),"Non")</f>
        <v>Non</v>
      </c>
      <c r="I22" s="202">
        <f>SUM(L22:AK22)-SUM(AN22:BA22)+K22</f>
        <v>28</v>
      </c>
      <c r="J22" s="203"/>
      <c r="K22" s="203">
        <f>COUNTIF(L$5:AK$5,$D22)*2</f>
        <v>0</v>
      </c>
      <c r="L22" s="204"/>
      <c r="M22" s="205"/>
      <c r="N22" s="206"/>
      <c r="O22" s="205"/>
      <c r="P22" s="206"/>
      <c r="Q22" s="207"/>
      <c r="R22" s="208"/>
      <c r="S22" s="205"/>
      <c r="T22" s="208"/>
      <c r="U22" s="207"/>
      <c r="V22" s="208"/>
      <c r="W22" s="205"/>
      <c r="X22" s="208"/>
      <c r="Y22" s="205"/>
      <c r="Z22" s="208"/>
      <c r="AA22" s="207"/>
      <c r="AB22" s="208"/>
      <c r="AC22" s="205"/>
      <c r="AD22" s="206"/>
      <c r="AE22" s="207"/>
      <c r="AF22" s="208"/>
      <c r="AG22" s="205"/>
      <c r="AH22" s="208"/>
      <c r="AI22" s="205"/>
      <c r="AJ22" s="207">
        <v>14</v>
      </c>
      <c r="AK22" s="209">
        <v>14</v>
      </c>
      <c r="AL22" s="4">
        <f>MAX(L22:AK22)</f>
        <v>14</v>
      </c>
      <c r="AM22" s="5">
        <f t="shared" si="0"/>
        <v>2</v>
      </c>
      <c r="AN22" s="94">
        <f t="shared" si="3"/>
        <v>0</v>
      </c>
      <c r="AO22" s="4">
        <f t="shared" si="3"/>
        <v>0</v>
      </c>
      <c r="AP22" s="4">
        <f t="shared" si="3"/>
        <v>0</v>
      </c>
      <c r="AQ22" s="4">
        <f t="shared" si="3"/>
        <v>0</v>
      </c>
      <c r="AR22" s="4">
        <f t="shared" si="3"/>
        <v>0</v>
      </c>
      <c r="AS22" s="4">
        <f t="shared" si="3"/>
        <v>0</v>
      </c>
      <c r="AT22" s="4">
        <f t="shared" si="3"/>
        <v>0</v>
      </c>
      <c r="AU22" s="4">
        <f t="shared" si="3"/>
        <v>0</v>
      </c>
      <c r="AV22" s="4">
        <f t="shared" si="3"/>
        <v>0</v>
      </c>
      <c r="AW22" s="4">
        <f t="shared" si="3"/>
        <v>0</v>
      </c>
      <c r="AX22" s="4">
        <f t="shared" si="3"/>
        <v>0</v>
      </c>
      <c r="AY22" s="4">
        <f t="shared" si="3"/>
        <v>0</v>
      </c>
      <c r="AZ22" s="4">
        <f t="shared" si="3"/>
        <v>0</v>
      </c>
      <c r="BA22" s="95">
        <f t="shared" si="3"/>
        <v>0</v>
      </c>
      <c r="BB22" s="96"/>
    </row>
    <row r="23" spans="1:54" s="97" customFormat="1" ht="24.75" customHeight="1" hidden="1">
      <c r="A23" s="39">
        <f t="shared" si="2"/>
        <v>18</v>
      </c>
      <c r="B23" s="51"/>
      <c r="C23" s="56"/>
      <c r="D23" s="150"/>
      <c r="E23" s="57"/>
      <c r="F23" s="58"/>
      <c r="G23" s="150"/>
      <c r="H23" s="39" t="str">
        <f>IF(COUNTA(AK23)&gt;0,IF(COUNTA(L23:AK23)&lt;classé,"Non","Oui"),"Non")</f>
        <v>Non</v>
      </c>
      <c r="I23" s="14">
        <f>SUM(L23:AK23)-SUM(AN23:BA23)+K23</f>
        <v>0</v>
      </c>
      <c r="J23" s="117"/>
      <c r="K23" s="145">
        <f>COUNTIF(L$5:AK$5,$D23)*2</f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>MAX(L23:AK23)</f>
        <v>0</v>
      </c>
      <c r="AM23" s="5">
        <f t="shared" si="0"/>
        <v>0</v>
      </c>
      <c r="AN23" s="94">
        <f t="shared" si="3"/>
        <v>0</v>
      </c>
      <c r="AO23" s="4">
        <f t="shared" si="3"/>
        <v>0</v>
      </c>
      <c r="AP23" s="4">
        <f t="shared" si="3"/>
        <v>0</v>
      </c>
      <c r="AQ23" s="4">
        <f t="shared" si="3"/>
        <v>0</v>
      </c>
      <c r="AR23" s="4">
        <f t="shared" si="3"/>
        <v>0</v>
      </c>
      <c r="AS23" s="4">
        <f t="shared" si="3"/>
        <v>0</v>
      </c>
      <c r="AT23" s="4">
        <f t="shared" si="3"/>
        <v>0</v>
      </c>
      <c r="AU23" s="4">
        <f t="shared" si="3"/>
        <v>0</v>
      </c>
      <c r="AV23" s="4">
        <f t="shared" si="3"/>
        <v>0</v>
      </c>
      <c r="AW23" s="4">
        <f t="shared" si="3"/>
        <v>0</v>
      </c>
      <c r="AX23" s="4">
        <f t="shared" si="3"/>
        <v>0</v>
      </c>
      <c r="AY23" s="4">
        <f t="shared" si="3"/>
        <v>0</v>
      </c>
      <c r="AZ23" s="4">
        <f t="shared" si="3"/>
        <v>0</v>
      </c>
      <c r="BA23" s="95">
        <f t="shared" si="3"/>
        <v>0</v>
      </c>
      <c r="BB23" s="96"/>
    </row>
    <row r="24" spans="1:54" s="97" customFormat="1" ht="24.75" customHeight="1" hidden="1">
      <c r="A24" s="39">
        <f t="shared" si="2"/>
        <v>19</v>
      </c>
      <c r="B24" s="51"/>
      <c r="C24" s="56"/>
      <c r="D24" s="150"/>
      <c r="E24" s="57"/>
      <c r="F24" s="58"/>
      <c r="G24" s="150"/>
      <c r="H24" s="39" t="str">
        <f>IF(COUNTA(AK24)&gt;0,IF(COUNTA(L24:AK24)&lt;classé,"Non","Oui"),"Non")</f>
        <v>Non</v>
      </c>
      <c r="I24" s="14">
        <f>SUM(L24:AK24)-SUM(AN24:BA24)+K24</f>
        <v>0</v>
      </c>
      <c r="J24" s="117"/>
      <c r="K24" s="145">
        <f>COUNTIF(L$5:AK$5,$D24)*2</f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>MAX(L24:AK24)</f>
        <v>0</v>
      </c>
      <c r="AM24" s="5">
        <f t="shared" si="0"/>
        <v>0</v>
      </c>
      <c r="AN24" s="94">
        <f t="shared" si="3"/>
        <v>0</v>
      </c>
      <c r="AO24" s="4">
        <f t="shared" si="3"/>
        <v>0</v>
      </c>
      <c r="AP24" s="4">
        <f t="shared" si="3"/>
        <v>0</v>
      </c>
      <c r="AQ24" s="4">
        <f t="shared" si="3"/>
        <v>0</v>
      </c>
      <c r="AR24" s="4">
        <f t="shared" si="3"/>
        <v>0</v>
      </c>
      <c r="AS24" s="4">
        <f t="shared" si="3"/>
        <v>0</v>
      </c>
      <c r="AT24" s="4">
        <f t="shared" si="3"/>
        <v>0</v>
      </c>
      <c r="AU24" s="4">
        <f t="shared" si="3"/>
        <v>0</v>
      </c>
      <c r="AV24" s="4">
        <f t="shared" si="3"/>
        <v>0</v>
      </c>
      <c r="AW24" s="4">
        <f t="shared" si="3"/>
        <v>0</v>
      </c>
      <c r="AX24" s="4">
        <f t="shared" si="3"/>
        <v>0</v>
      </c>
      <c r="AY24" s="4">
        <f t="shared" si="3"/>
        <v>0</v>
      </c>
      <c r="AZ24" s="4">
        <f t="shared" si="3"/>
        <v>0</v>
      </c>
      <c r="BA24" s="95">
        <f t="shared" si="3"/>
        <v>0</v>
      </c>
      <c r="BB24" s="96"/>
    </row>
    <row r="25" spans="1:54" s="97" customFormat="1" ht="28.5" customHeight="1" hidden="1">
      <c r="A25" s="39">
        <f t="shared" si="2"/>
        <v>20</v>
      </c>
      <c r="B25" s="51"/>
      <c r="C25" s="56"/>
      <c r="D25" s="150"/>
      <c r="E25" s="57"/>
      <c r="F25" s="58"/>
      <c r="G25" s="150"/>
      <c r="H25" s="39" t="str">
        <f>IF(COUNTA(AK25)&gt;0,IF(COUNTA(L25:AK25)&lt;classé,"Non","Oui"),"Non")</f>
        <v>Non</v>
      </c>
      <c r="I25" s="14">
        <f>SUM(L25:AK25)-SUM(AN25:BA25)+K25</f>
        <v>0</v>
      </c>
      <c r="J25" s="117"/>
      <c r="K25" s="145">
        <f>COUNTIF(L$5:AK$5,$D25)*2</f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>MAX(L25:AK25)</f>
        <v>0</v>
      </c>
      <c r="AM25" s="5">
        <f aca="true" t="shared" si="4" ref="AM25:AM35">COUNTA(L25:AK25)</f>
        <v>0</v>
      </c>
      <c r="AN25" s="94">
        <f t="shared" si="3"/>
        <v>0</v>
      </c>
      <c r="AO25" s="4">
        <f t="shared" si="3"/>
        <v>0</v>
      </c>
      <c r="AP25" s="4">
        <f t="shared" si="3"/>
        <v>0</v>
      </c>
      <c r="AQ25" s="4">
        <f t="shared" si="3"/>
        <v>0</v>
      </c>
      <c r="AR25" s="4">
        <f t="shared" si="3"/>
        <v>0</v>
      </c>
      <c r="AS25" s="4">
        <f t="shared" si="3"/>
        <v>0</v>
      </c>
      <c r="AT25" s="4">
        <f t="shared" si="3"/>
        <v>0</v>
      </c>
      <c r="AU25" s="4">
        <f t="shared" si="3"/>
        <v>0</v>
      </c>
      <c r="AV25" s="4">
        <f t="shared" si="3"/>
        <v>0</v>
      </c>
      <c r="AW25" s="4">
        <f t="shared" si="3"/>
        <v>0</v>
      </c>
      <c r="AX25" s="4">
        <f t="shared" si="3"/>
        <v>0</v>
      </c>
      <c r="AY25" s="4">
        <f t="shared" si="3"/>
        <v>0</v>
      </c>
      <c r="AZ25" s="4">
        <f t="shared" si="3"/>
        <v>0</v>
      </c>
      <c r="BA25" s="95">
        <f t="shared" si="3"/>
        <v>0</v>
      </c>
      <c r="BB25" s="96"/>
    </row>
    <row r="26" spans="1:54" s="97" customFormat="1" ht="28.5" customHeight="1" hidden="1">
      <c r="A26" s="39">
        <f t="shared" si="2"/>
        <v>21</v>
      </c>
      <c r="B26" s="51"/>
      <c r="C26" s="56"/>
      <c r="D26" s="150"/>
      <c r="E26" s="57"/>
      <c r="F26" s="58"/>
      <c r="G26" s="150"/>
      <c r="H26" s="39" t="str">
        <f>IF(COUNTA(AK26)&gt;0,IF(COUNTA(L26:AK26)&lt;classé,"Non","Oui"),"Non")</f>
        <v>Non</v>
      </c>
      <c r="I26" s="14">
        <f>SUM(L26:AK26)-SUM(AN26:BA26)+K26</f>
        <v>0</v>
      </c>
      <c r="J26" s="117"/>
      <c r="K26" s="145">
        <f>COUNTIF(L$5:AK$5,$D26)*2</f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>MAX(L26:AK26)</f>
        <v>0</v>
      </c>
      <c r="AM26" s="5">
        <f t="shared" si="4"/>
        <v>0</v>
      </c>
      <c r="AN26" s="94">
        <f t="shared" si="3"/>
        <v>0</v>
      </c>
      <c r="AO26" s="4">
        <f t="shared" si="3"/>
        <v>0</v>
      </c>
      <c r="AP26" s="4">
        <f t="shared" si="3"/>
        <v>0</v>
      </c>
      <c r="AQ26" s="4">
        <f t="shared" si="3"/>
        <v>0</v>
      </c>
      <c r="AR26" s="4">
        <f t="shared" si="3"/>
        <v>0</v>
      </c>
      <c r="AS26" s="4">
        <f t="shared" si="3"/>
        <v>0</v>
      </c>
      <c r="AT26" s="4">
        <f t="shared" si="3"/>
        <v>0</v>
      </c>
      <c r="AU26" s="4">
        <f t="shared" si="3"/>
        <v>0</v>
      </c>
      <c r="AV26" s="4">
        <f t="shared" si="3"/>
        <v>0</v>
      </c>
      <c r="AW26" s="4">
        <f t="shared" si="3"/>
        <v>0</v>
      </c>
      <c r="AX26" s="4">
        <f t="shared" si="3"/>
        <v>0</v>
      </c>
      <c r="AY26" s="4">
        <f t="shared" si="3"/>
        <v>0</v>
      </c>
      <c r="AZ26" s="4">
        <f t="shared" si="3"/>
        <v>0</v>
      </c>
      <c r="BA26" s="95">
        <f t="shared" si="3"/>
        <v>0</v>
      </c>
      <c r="BB26" s="96"/>
    </row>
    <row r="27" spans="1:54" s="97" customFormat="1" ht="28.5" customHeight="1" hidden="1">
      <c r="A27" s="39">
        <f t="shared" si="2"/>
        <v>22</v>
      </c>
      <c r="B27" s="51"/>
      <c r="C27" s="56"/>
      <c r="D27" s="150"/>
      <c r="E27" s="57"/>
      <c r="F27" s="58"/>
      <c r="G27" s="150"/>
      <c r="H27" s="39" t="str">
        <f>IF(COUNTA(AK27)&gt;0,IF(COUNTA(L27:AK27)&lt;classé,"Non","Oui"),"Non")</f>
        <v>Non</v>
      </c>
      <c r="I27" s="14">
        <f>SUM(L27:AK27)-SUM(AN27:BA27)+K27</f>
        <v>0</v>
      </c>
      <c r="J27" s="117"/>
      <c r="K27" s="145">
        <f>COUNTIF(L$5:AK$5,$D27)*2</f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>MAX(L27:AK27)</f>
        <v>0</v>
      </c>
      <c r="AM27" s="5">
        <f t="shared" si="4"/>
        <v>0</v>
      </c>
      <c r="AN27" s="94">
        <f t="shared" si="3"/>
        <v>0</v>
      </c>
      <c r="AO27" s="4">
        <f t="shared" si="3"/>
        <v>0</v>
      </c>
      <c r="AP27" s="4">
        <f t="shared" si="3"/>
        <v>0</v>
      </c>
      <c r="AQ27" s="4">
        <f t="shared" si="3"/>
        <v>0</v>
      </c>
      <c r="AR27" s="4">
        <f t="shared" si="3"/>
        <v>0</v>
      </c>
      <c r="AS27" s="4">
        <f t="shared" si="3"/>
        <v>0</v>
      </c>
      <c r="AT27" s="4">
        <f t="shared" si="3"/>
        <v>0</v>
      </c>
      <c r="AU27" s="4">
        <f t="shared" si="3"/>
        <v>0</v>
      </c>
      <c r="AV27" s="4">
        <f t="shared" si="3"/>
        <v>0</v>
      </c>
      <c r="AW27" s="4">
        <f t="shared" si="3"/>
        <v>0</v>
      </c>
      <c r="AX27" s="4">
        <f t="shared" si="3"/>
        <v>0</v>
      </c>
      <c r="AY27" s="4">
        <f t="shared" si="3"/>
        <v>0</v>
      </c>
      <c r="AZ27" s="4">
        <f t="shared" si="3"/>
        <v>0</v>
      </c>
      <c r="BA27" s="95">
        <f t="shared" si="3"/>
        <v>0</v>
      </c>
      <c r="BB27" s="96"/>
    </row>
    <row r="28" spans="1:54" s="97" customFormat="1" ht="28.5" customHeight="1" hidden="1">
      <c r="A28" s="39">
        <f t="shared" si="2"/>
        <v>23</v>
      </c>
      <c r="B28" s="51"/>
      <c r="C28" s="56"/>
      <c r="D28" s="150"/>
      <c r="E28" s="57"/>
      <c r="F28" s="58"/>
      <c r="G28" s="150"/>
      <c r="H28" s="39" t="str">
        <f>IF(COUNTA(AK28)&gt;0,IF(COUNTA(L28:AK28)&lt;classé,"Non","Oui"),"Non")</f>
        <v>Non</v>
      </c>
      <c r="I28" s="14">
        <f>SUM(L28:AK28)-SUM(AN28:BA28)+K28</f>
        <v>0</v>
      </c>
      <c r="J28" s="117"/>
      <c r="K28" s="145">
        <f>COUNTIF(L$5:AK$5,$D28)*2</f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>MAX(L28:AK28)</f>
        <v>0</v>
      </c>
      <c r="AM28" s="5">
        <f t="shared" si="4"/>
        <v>0</v>
      </c>
      <c r="AN28" s="94">
        <f t="shared" si="3"/>
        <v>0</v>
      </c>
      <c r="AO28" s="4">
        <f t="shared" si="3"/>
        <v>0</v>
      </c>
      <c r="AP28" s="4">
        <f t="shared" si="3"/>
        <v>0</v>
      </c>
      <c r="AQ28" s="4">
        <f t="shared" si="3"/>
        <v>0</v>
      </c>
      <c r="AR28" s="4">
        <f t="shared" si="3"/>
        <v>0</v>
      </c>
      <c r="AS28" s="4">
        <f t="shared" si="3"/>
        <v>0</v>
      </c>
      <c r="AT28" s="4">
        <f t="shared" si="3"/>
        <v>0</v>
      </c>
      <c r="AU28" s="4">
        <f t="shared" si="3"/>
        <v>0</v>
      </c>
      <c r="AV28" s="4">
        <f t="shared" si="3"/>
        <v>0</v>
      </c>
      <c r="AW28" s="4">
        <f t="shared" si="3"/>
        <v>0</v>
      </c>
      <c r="AX28" s="4">
        <f t="shared" si="3"/>
        <v>0</v>
      </c>
      <c r="AY28" s="4">
        <f t="shared" si="3"/>
        <v>0</v>
      </c>
      <c r="AZ28" s="4">
        <f t="shared" si="3"/>
        <v>0</v>
      </c>
      <c r="BA28" s="95">
        <f t="shared" si="3"/>
        <v>0</v>
      </c>
      <c r="BB28" s="96"/>
    </row>
    <row r="29" spans="1:54" s="97" customFormat="1" ht="28.5" customHeight="1" hidden="1">
      <c r="A29" s="39">
        <f t="shared" si="2"/>
        <v>24</v>
      </c>
      <c r="B29" s="51"/>
      <c r="C29" s="56"/>
      <c r="D29" s="150"/>
      <c r="E29" s="57"/>
      <c r="F29" s="58"/>
      <c r="G29" s="150"/>
      <c r="H29" s="39" t="str">
        <f>IF(COUNTA(AK29)&gt;0,IF(COUNTA(L29:AK29)&lt;classé,"Non","Oui"),"Non")</f>
        <v>Non</v>
      </c>
      <c r="I29" s="14">
        <f>SUM(L29:AK29)-SUM(AN29:BA29)+K29</f>
        <v>0</v>
      </c>
      <c r="J29" s="117"/>
      <c r="K29" s="145">
        <f>COUNTIF(L$5:AK$5,$D29)*2</f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>MAX(L29:AK29)</f>
        <v>0</v>
      </c>
      <c r="AM29" s="5">
        <f t="shared" si="4"/>
        <v>0</v>
      </c>
      <c r="AN29" s="94">
        <f t="shared" si="3"/>
        <v>0</v>
      </c>
      <c r="AO29" s="4">
        <f t="shared" si="3"/>
        <v>0</v>
      </c>
      <c r="AP29" s="4">
        <f t="shared" si="3"/>
        <v>0</v>
      </c>
      <c r="AQ29" s="4">
        <f t="shared" si="3"/>
        <v>0</v>
      </c>
      <c r="AR29" s="4">
        <f t="shared" si="3"/>
        <v>0</v>
      </c>
      <c r="AS29" s="4">
        <f t="shared" si="3"/>
        <v>0</v>
      </c>
      <c r="AT29" s="4">
        <f t="shared" si="3"/>
        <v>0</v>
      </c>
      <c r="AU29" s="4">
        <f t="shared" si="3"/>
        <v>0</v>
      </c>
      <c r="AV29" s="4">
        <f t="shared" si="3"/>
        <v>0</v>
      </c>
      <c r="AW29" s="4">
        <f t="shared" si="3"/>
        <v>0</v>
      </c>
      <c r="AX29" s="4">
        <f t="shared" si="3"/>
        <v>0</v>
      </c>
      <c r="AY29" s="4">
        <f t="shared" si="3"/>
        <v>0</v>
      </c>
      <c r="AZ29" s="4">
        <f t="shared" si="3"/>
        <v>0</v>
      </c>
      <c r="BA29" s="95">
        <f t="shared" si="3"/>
        <v>0</v>
      </c>
      <c r="BB29" s="96"/>
    </row>
    <row r="30" spans="1:54" s="97" customFormat="1" ht="28.5" customHeight="1" hidden="1">
      <c r="A30" s="39">
        <f t="shared" si="2"/>
        <v>25</v>
      </c>
      <c r="B30" s="51"/>
      <c r="C30" s="56"/>
      <c r="D30" s="150"/>
      <c r="E30" s="57"/>
      <c r="F30" s="58"/>
      <c r="G30" s="150"/>
      <c r="H30" s="39" t="str">
        <f>IF(COUNTA(AK30)&gt;0,IF(COUNTA(L30:AK30)&lt;classé,"Non","Oui"),"Non")</f>
        <v>Non</v>
      </c>
      <c r="I30" s="14">
        <f>SUM(L30:AK30)-SUM(AN30:BA30)+K30</f>
        <v>0</v>
      </c>
      <c r="J30" s="117"/>
      <c r="K30" s="145">
        <f>COUNTIF(L$5:AK$5,$D30)*2</f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>MAX(L30:AK30)</f>
        <v>0</v>
      </c>
      <c r="AM30" s="5">
        <f t="shared" si="4"/>
        <v>0</v>
      </c>
      <c r="AN30" s="94">
        <f t="shared" si="3"/>
        <v>0</v>
      </c>
      <c r="AO30" s="4">
        <f t="shared" si="3"/>
        <v>0</v>
      </c>
      <c r="AP30" s="4">
        <f t="shared" si="3"/>
        <v>0</v>
      </c>
      <c r="AQ30" s="4">
        <f t="shared" si="3"/>
        <v>0</v>
      </c>
      <c r="AR30" s="4">
        <f t="shared" si="3"/>
        <v>0</v>
      </c>
      <c r="AS30" s="4">
        <f t="shared" si="3"/>
        <v>0</v>
      </c>
      <c r="AT30" s="4">
        <f t="shared" si="3"/>
        <v>0</v>
      </c>
      <c r="AU30" s="4">
        <f t="shared" si="3"/>
        <v>0</v>
      </c>
      <c r="AV30" s="4">
        <f t="shared" si="3"/>
        <v>0</v>
      </c>
      <c r="AW30" s="4">
        <f t="shared" si="3"/>
        <v>0</v>
      </c>
      <c r="AX30" s="4">
        <f t="shared" si="3"/>
        <v>0</v>
      </c>
      <c r="AY30" s="4">
        <f t="shared" si="3"/>
        <v>0</v>
      </c>
      <c r="AZ30" s="4">
        <f t="shared" si="3"/>
        <v>0</v>
      </c>
      <c r="BA30" s="95">
        <f t="shared" si="3"/>
        <v>0</v>
      </c>
      <c r="BB30" s="96"/>
    </row>
    <row r="31" spans="1:54" s="97" customFormat="1" ht="28.5" customHeight="1" hidden="1">
      <c r="A31" s="39">
        <f t="shared" si="2"/>
        <v>26</v>
      </c>
      <c r="B31" s="51"/>
      <c r="C31" s="56"/>
      <c r="D31" s="150"/>
      <c r="E31" s="57"/>
      <c r="F31" s="58"/>
      <c r="G31" s="150"/>
      <c r="H31" s="39" t="str">
        <f>IF(COUNTA(AK31)&gt;0,IF(COUNTA(L31:AK31)&lt;classé,"Non","Oui"),"Non")</f>
        <v>Non</v>
      </c>
      <c r="I31" s="14">
        <f>SUM(L31:AK31)-SUM(AN31:BA31)+K31</f>
        <v>0</v>
      </c>
      <c r="J31" s="117"/>
      <c r="K31" s="145">
        <f>COUNTIF(L$5:AK$5,$D31)*2</f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>MAX(L31:AK31)</f>
        <v>0</v>
      </c>
      <c r="AM31" s="5">
        <f t="shared" si="4"/>
        <v>0</v>
      </c>
      <c r="AN31" s="94">
        <f t="shared" si="3"/>
        <v>0</v>
      </c>
      <c r="AO31" s="4">
        <f t="shared" si="3"/>
        <v>0</v>
      </c>
      <c r="AP31" s="4">
        <f t="shared" si="3"/>
        <v>0</v>
      </c>
      <c r="AQ31" s="4">
        <f t="shared" si="3"/>
        <v>0</v>
      </c>
      <c r="AR31" s="4">
        <f t="shared" si="3"/>
        <v>0</v>
      </c>
      <c r="AS31" s="4">
        <f t="shared" si="3"/>
        <v>0</v>
      </c>
      <c r="AT31" s="4">
        <f t="shared" si="3"/>
        <v>0</v>
      </c>
      <c r="AU31" s="4">
        <f t="shared" si="3"/>
        <v>0</v>
      </c>
      <c r="AV31" s="4">
        <f t="shared" si="3"/>
        <v>0</v>
      </c>
      <c r="AW31" s="4">
        <f t="shared" si="3"/>
        <v>0</v>
      </c>
      <c r="AX31" s="4">
        <f t="shared" si="3"/>
        <v>0</v>
      </c>
      <c r="AY31" s="4">
        <f t="shared" si="3"/>
        <v>0</v>
      </c>
      <c r="AZ31" s="4">
        <f t="shared" si="3"/>
        <v>0</v>
      </c>
      <c r="BA31" s="95">
        <f t="shared" si="3"/>
        <v>0</v>
      </c>
      <c r="BB31" s="96"/>
    </row>
    <row r="32" spans="1:54" s="97" customFormat="1" ht="28.5" customHeight="1" hidden="1">
      <c r="A32" s="39">
        <f t="shared" si="2"/>
        <v>27</v>
      </c>
      <c r="B32" s="51"/>
      <c r="C32" s="56"/>
      <c r="D32" s="150"/>
      <c r="E32" s="57"/>
      <c r="F32" s="58"/>
      <c r="G32" s="150"/>
      <c r="H32" s="39" t="str">
        <f>IF(COUNTA(AK32)&gt;0,IF(COUNTA(L32:AK32)&lt;classé,"Non","Oui"),"Non")</f>
        <v>Non</v>
      </c>
      <c r="I32" s="14">
        <f>SUM(L32:AK32)-SUM(AN32:BA32)+K32</f>
        <v>0</v>
      </c>
      <c r="J32" s="117"/>
      <c r="K32" s="145">
        <f>COUNTIF(L$5:AK$5,$D32)*2</f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>MAX(L32:AK32)</f>
        <v>0</v>
      </c>
      <c r="AM32" s="5">
        <f t="shared" si="4"/>
        <v>0</v>
      </c>
      <c r="AN32" s="94">
        <f t="shared" si="3"/>
        <v>0</v>
      </c>
      <c r="AO32" s="4">
        <f t="shared" si="3"/>
        <v>0</v>
      </c>
      <c r="AP32" s="4">
        <f t="shared" si="3"/>
        <v>0</v>
      </c>
      <c r="AQ32" s="4">
        <f t="shared" si="3"/>
        <v>0</v>
      </c>
      <c r="AR32" s="4">
        <f t="shared" si="3"/>
        <v>0</v>
      </c>
      <c r="AS32" s="4">
        <f t="shared" si="3"/>
        <v>0</v>
      </c>
      <c r="AT32" s="4">
        <f t="shared" si="3"/>
        <v>0</v>
      </c>
      <c r="AU32" s="4">
        <f t="shared" si="3"/>
        <v>0</v>
      </c>
      <c r="AV32" s="4">
        <f t="shared" si="3"/>
        <v>0</v>
      </c>
      <c r="AW32" s="4">
        <f t="shared" si="3"/>
        <v>0</v>
      </c>
      <c r="AX32" s="4">
        <f t="shared" si="3"/>
        <v>0</v>
      </c>
      <c r="AY32" s="4">
        <f t="shared" si="3"/>
        <v>0</v>
      </c>
      <c r="AZ32" s="4">
        <f t="shared" si="3"/>
        <v>0</v>
      </c>
      <c r="BA32" s="95">
        <f t="shared" si="3"/>
        <v>0</v>
      </c>
      <c r="BB32" s="96"/>
    </row>
    <row r="33" spans="1:54" s="97" customFormat="1" ht="28.5" customHeight="1" hidden="1">
      <c r="A33" s="39">
        <f t="shared" si="2"/>
        <v>28</v>
      </c>
      <c r="B33" s="51"/>
      <c r="C33" s="56"/>
      <c r="D33" s="150"/>
      <c r="E33" s="57"/>
      <c r="F33" s="58"/>
      <c r="G33" s="150"/>
      <c r="H33" s="39" t="str">
        <f>IF(COUNTA(AK33)&gt;0,IF(COUNTA(L33:AK33)&lt;classé,"Non","Oui"),"Non")</f>
        <v>Non</v>
      </c>
      <c r="I33" s="14">
        <f>SUM(L33:AK33)-SUM(AN33:BA33)+K33</f>
        <v>0</v>
      </c>
      <c r="J33" s="117"/>
      <c r="K33" s="145">
        <f>COUNTIF(L$5:AK$5,$D33)*2</f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>MAX(L33:AK33)</f>
        <v>0</v>
      </c>
      <c r="AM33" s="5">
        <f t="shared" si="4"/>
        <v>0</v>
      </c>
      <c r="AN33" s="94">
        <f t="shared" si="3"/>
        <v>0</v>
      </c>
      <c r="AO33" s="4">
        <f t="shared" si="3"/>
        <v>0</v>
      </c>
      <c r="AP33" s="4">
        <f t="shared" si="3"/>
        <v>0</v>
      </c>
      <c r="AQ33" s="4">
        <f aca="true" t="shared" si="5" ref="AQ33:BA33">IF($AM33&gt;Nbcourse+AQ$3-1-$J33,LARGE($L33:$AK33,Nbcourse+AQ$3-$J33),0)</f>
        <v>0</v>
      </c>
      <c r="AR33" s="4">
        <f t="shared" si="5"/>
        <v>0</v>
      </c>
      <c r="AS33" s="4">
        <f t="shared" si="5"/>
        <v>0</v>
      </c>
      <c r="AT33" s="4">
        <f t="shared" si="5"/>
        <v>0</v>
      </c>
      <c r="AU33" s="4">
        <f t="shared" si="5"/>
        <v>0</v>
      </c>
      <c r="AV33" s="4">
        <f t="shared" si="5"/>
        <v>0</v>
      </c>
      <c r="AW33" s="4">
        <f t="shared" si="5"/>
        <v>0</v>
      </c>
      <c r="AX33" s="4">
        <f t="shared" si="5"/>
        <v>0</v>
      </c>
      <c r="AY33" s="4">
        <f t="shared" si="5"/>
        <v>0</v>
      </c>
      <c r="AZ33" s="4">
        <f t="shared" si="5"/>
        <v>0</v>
      </c>
      <c r="BA33" s="95">
        <f t="shared" si="5"/>
        <v>0</v>
      </c>
      <c r="BB33" s="96"/>
    </row>
    <row r="34" spans="1:54" s="97" customFormat="1" ht="28.5" customHeight="1" hidden="1">
      <c r="A34" s="39">
        <f t="shared" si="2"/>
        <v>29</v>
      </c>
      <c r="B34" s="51"/>
      <c r="C34" s="56"/>
      <c r="D34" s="150"/>
      <c r="E34" s="57"/>
      <c r="F34" s="58"/>
      <c r="G34" s="150"/>
      <c r="H34" s="39" t="str">
        <f>IF(COUNTA(AK34)&gt;0,IF(COUNTA(L34:AK34)&lt;classé,"Non","Oui"),"Non")</f>
        <v>Non</v>
      </c>
      <c r="I34" s="14">
        <f>SUM(L34:AK34)-SUM(AN34:BA34)+K34</f>
        <v>0</v>
      </c>
      <c r="J34" s="117"/>
      <c r="K34" s="145">
        <f>COUNTIF(L$5:AK$5,$D34)*2</f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>MAX(L34:AK34)</f>
        <v>0</v>
      </c>
      <c r="AM34" s="5">
        <f t="shared" si="4"/>
        <v>0</v>
      </c>
      <c r="AN34" s="94">
        <f aca="true" t="shared" si="6" ref="AN34:BA35">IF($AM34&gt;Nbcourse+AN$3-1-$J34,LARGE($L34:$AK34,Nbcourse+AN$3-$J34),0)</f>
        <v>0</v>
      </c>
      <c r="AO34" s="4">
        <f t="shared" si="6"/>
        <v>0</v>
      </c>
      <c r="AP34" s="4">
        <f t="shared" si="6"/>
        <v>0</v>
      </c>
      <c r="AQ34" s="4">
        <f t="shared" si="6"/>
        <v>0</v>
      </c>
      <c r="AR34" s="4">
        <f t="shared" si="6"/>
        <v>0</v>
      </c>
      <c r="AS34" s="4">
        <f t="shared" si="6"/>
        <v>0</v>
      </c>
      <c r="AT34" s="4">
        <f t="shared" si="6"/>
        <v>0</v>
      </c>
      <c r="AU34" s="4">
        <f t="shared" si="6"/>
        <v>0</v>
      </c>
      <c r="AV34" s="4">
        <f t="shared" si="6"/>
        <v>0</v>
      </c>
      <c r="AW34" s="4">
        <f t="shared" si="6"/>
        <v>0</v>
      </c>
      <c r="AX34" s="4">
        <f t="shared" si="6"/>
        <v>0</v>
      </c>
      <c r="AY34" s="4">
        <f t="shared" si="6"/>
        <v>0</v>
      </c>
      <c r="AZ34" s="4">
        <f t="shared" si="6"/>
        <v>0</v>
      </c>
      <c r="BA34" s="95">
        <f t="shared" si="6"/>
        <v>0</v>
      </c>
      <c r="BB34" s="96"/>
    </row>
    <row r="35" spans="1:54" s="97" customFormat="1" ht="28.5" customHeight="1" hidden="1" thickBot="1">
      <c r="A35" s="39">
        <f t="shared" si="2"/>
        <v>30</v>
      </c>
      <c r="B35" s="51"/>
      <c r="C35" s="56"/>
      <c r="D35" s="150"/>
      <c r="E35" s="57"/>
      <c r="F35" s="58"/>
      <c r="G35" s="150"/>
      <c r="H35" s="39" t="str">
        <f>IF(COUNTA(AK35)&gt;0,IF(COUNTA(L35:AK35)&lt;classé,"Non","Oui"),"Non")</f>
        <v>Non</v>
      </c>
      <c r="I35" s="14">
        <f>SUM(L35:AK35)-SUM(AN35:BA35)+K35</f>
        <v>0</v>
      </c>
      <c r="J35" s="117"/>
      <c r="K35" s="145">
        <f>COUNTIF(L$5:AK$5,$D35)*2</f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>MAX(L35:AK35)</f>
        <v>0</v>
      </c>
      <c r="AM35" s="5">
        <f t="shared" si="4"/>
        <v>0</v>
      </c>
      <c r="AN35" s="94">
        <f t="shared" si="6"/>
        <v>0</v>
      </c>
      <c r="AO35" s="4">
        <f t="shared" si="6"/>
        <v>0</v>
      </c>
      <c r="AP35" s="4">
        <f t="shared" si="6"/>
        <v>0</v>
      </c>
      <c r="AQ35" s="4">
        <f t="shared" si="6"/>
        <v>0</v>
      </c>
      <c r="AR35" s="4">
        <f t="shared" si="6"/>
        <v>0</v>
      </c>
      <c r="AS35" s="4">
        <f t="shared" si="6"/>
        <v>0</v>
      </c>
      <c r="AT35" s="4">
        <f t="shared" si="6"/>
        <v>0</v>
      </c>
      <c r="AU35" s="4">
        <f t="shared" si="6"/>
        <v>0</v>
      </c>
      <c r="AV35" s="4">
        <f t="shared" si="6"/>
        <v>0</v>
      </c>
      <c r="AW35" s="4">
        <f t="shared" si="6"/>
        <v>0</v>
      </c>
      <c r="AX35" s="4">
        <f t="shared" si="6"/>
        <v>0</v>
      </c>
      <c r="AY35" s="4">
        <f t="shared" si="6"/>
        <v>0</v>
      </c>
      <c r="AZ35" s="4">
        <f t="shared" si="6"/>
        <v>0</v>
      </c>
      <c r="BA35" s="95">
        <f t="shared" si="6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6"/>
      <c r="L36" s="87">
        <f>COUNT(L$6:L35)</f>
        <v>4</v>
      </c>
      <c r="M36" s="88">
        <f>COUNT(M$6:M35)</f>
        <v>4</v>
      </c>
      <c r="N36" s="89">
        <f>COUNT(N$6:N35)</f>
        <v>6</v>
      </c>
      <c r="O36" s="88">
        <f>COUNT(O$6:O35)</f>
        <v>6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12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79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FREDERIC BOUDOT</cp:lastModifiedBy>
  <cp:lastPrinted>2018-09-30T15:42:36Z</cp:lastPrinted>
  <dcterms:created xsi:type="dcterms:W3CDTF">2000-07-20T15:00:17Z</dcterms:created>
  <dcterms:modified xsi:type="dcterms:W3CDTF">2019-09-22T17:16:45Z</dcterms:modified>
  <cp:category/>
  <cp:version/>
  <cp:contentType/>
  <cp:contentStatus/>
</cp:coreProperties>
</file>